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Общ. 1.2.2" sheetId="1" r:id="rId1"/>
    <sheet name="Общ. 1.4" sheetId="2" r:id="rId2"/>
    <sheet name="АЭС 1.4" sheetId="3" r:id="rId3"/>
    <sheet name="РЭК 1.4" sheetId="4" r:id="rId4"/>
    <sheet name="Общ. 1.5" sheetId="5" r:id="rId5"/>
    <sheet name="АЭС 1.5" sheetId="6" r:id="rId6"/>
    <sheet name="РЭК 1.5" sheetId="7" r:id="rId7"/>
    <sheet name="Общ. 1.6" sheetId="8" r:id="rId8"/>
  </sheets>
  <definedNames>
    <definedName name="_xlnm.Print_Area" localSheetId="2">'АЭС 1.4'!$A$1:$L$99</definedName>
    <definedName name="_xlnm.Print_Area" localSheetId="5">'АЭС 1.5'!$A$1:$L$94</definedName>
    <definedName name="_xlnm.Print_Area" localSheetId="1">'Общ. 1.4'!$A$1:$L$97</definedName>
    <definedName name="_xlnm.Print_Area" localSheetId="4">'Общ. 1.5'!$A$1:$L$96</definedName>
    <definedName name="_xlnm.Print_Area" localSheetId="7">'Общ. 1.6'!$A$1:$R$67</definedName>
    <definedName name="_xlnm.Print_Area" localSheetId="3">'РЭК 1.4'!$A$1:$L$99</definedName>
    <definedName name="_xlnm.Print_Area" localSheetId="6">'РЭК 1.5'!$A$1:$L$97</definedName>
  </definedNames>
  <calcPr fullCalcOnLoad="1" fullPrecision="0"/>
</workbook>
</file>

<file path=xl/sharedStrings.xml><?xml version="1.0" encoding="utf-8"?>
<sst xmlns="http://schemas.openxmlformats.org/spreadsheetml/2006/main" count="951" uniqueCount="113">
  <si>
    <t>ООО "Железногорская сетевая  компания"</t>
  </si>
  <si>
    <t>Таблица № П 1.1.2.</t>
  </si>
  <si>
    <t>№ п/п</t>
  </si>
  <si>
    <t>Показатели</t>
  </si>
  <si>
    <t>ед.измерения</t>
  </si>
  <si>
    <t>базовый период</t>
  </si>
  <si>
    <t>1.</t>
  </si>
  <si>
    <t>Поступление мощности в сеть ЭСО от ПЭ</t>
  </si>
  <si>
    <t>тыс.кВт</t>
  </si>
  <si>
    <t>1.1.</t>
  </si>
  <si>
    <t>Собственных станций</t>
  </si>
  <si>
    <t>1.2.</t>
  </si>
  <si>
    <t>От блок станций</t>
  </si>
  <si>
    <t>1.3.</t>
  </si>
  <si>
    <t>С оптового рынка</t>
  </si>
  <si>
    <t>1.4.</t>
  </si>
  <si>
    <t>Других ПЭ и ЭСО</t>
  </si>
  <si>
    <t>1.4.1.</t>
  </si>
  <si>
    <t>2.</t>
  </si>
  <si>
    <t>Потери в сети</t>
  </si>
  <si>
    <t>3.</t>
  </si>
  <si>
    <t>Мощность на производственные и хозяйственные нужды</t>
  </si>
  <si>
    <t>4.</t>
  </si>
  <si>
    <t>Полезный отпуск мощности ЭСО</t>
  </si>
  <si>
    <t>в том числе</t>
  </si>
  <si>
    <t>Максимум нагрузки собственных потребителей ЭСО</t>
  </si>
  <si>
    <t>Передача мощности другим ЭСО</t>
  </si>
  <si>
    <t>Передача мощности на оптовый рынок</t>
  </si>
  <si>
    <t>Главный инженер ООО "ЖСК"</t>
  </si>
  <si>
    <t>Е.В.Шеховцов</t>
  </si>
  <si>
    <t>Баланс электрической энергии по сетям ВН, СН1, СН11 и НН</t>
  </si>
  <si>
    <t>Таблица П.1.4</t>
  </si>
  <si>
    <t>п.п.</t>
  </si>
  <si>
    <t xml:space="preserve">всего </t>
  </si>
  <si>
    <t>ВН</t>
  </si>
  <si>
    <t>СН1</t>
  </si>
  <si>
    <t>СН11</t>
  </si>
  <si>
    <t>НН</t>
  </si>
  <si>
    <t>поступление эл.энергии в сеть, всего</t>
  </si>
  <si>
    <t>из смежной сети, всего</t>
  </si>
  <si>
    <t>в том числе из сети</t>
  </si>
  <si>
    <t>от электростанций ПЭ (ЭСО)</t>
  </si>
  <si>
    <t>от других поставщиков ( в т.ч. с оптового рынка)</t>
  </si>
  <si>
    <t>постпупление эл.энергии от других организаций</t>
  </si>
  <si>
    <t>Потери электроэнергии в сети</t>
  </si>
  <si>
    <t>то же в % (п. 1.1 / 1.3)</t>
  </si>
  <si>
    <t>Расход электроэнергии на производственные и хозяйственные нужды</t>
  </si>
  <si>
    <t>Полезный отпуск из сети</t>
  </si>
  <si>
    <t>4.1.</t>
  </si>
  <si>
    <t>в т.ч. собственным потребителям ЭСО</t>
  </si>
  <si>
    <t>из них</t>
  </si>
  <si>
    <t>потребителям, присоединенным к центру питания</t>
  </si>
  <si>
    <t>на генераторном напряжении</t>
  </si>
  <si>
    <t>4.2.</t>
  </si>
  <si>
    <t>потребителям оптового рынка</t>
  </si>
  <si>
    <t>Баланс электрической мощности по сетям ВН, СН1, СН11 и НН</t>
  </si>
  <si>
    <t>Таблица П.1.5</t>
  </si>
  <si>
    <t>поступление мощности в сеть, всего</t>
  </si>
  <si>
    <t>Потери мощности в сети</t>
  </si>
  <si>
    <t>Расход мощности на производственные и хозяйственные нужды</t>
  </si>
  <si>
    <t>Таблица П. 1.6</t>
  </si>
  <si>
    <t>Структура  полезного отпуска  электрической  энергии (мощности) по  группам потребителей</t>
  </si>
  <si>
    <t>№</t>
  </si>
  <si>
    <t>Группа  потребителей</t>
  </si>
  <si>
    <t>Обьем полезного отпуска электроэнергии</t>
  </si>
  <si>
    <t>Заявленная (расчетная) мощность</t>
  </si>
  <si>
    <t xml:space="preserve">Число час. </t>
  </si>
  <si>
    <t>Доля потребления на разных</t>
  </si>
  <si>
    <t>п/п</t>
  </si>
  <si>
    <t>млн. кВтч</t>
  </si>
  <si>
    <t>тыс. кВт</t>
  </si>
  <si>
    <t>использо</t>
  </si>
  <si>
    <t>диапазонах  напряжения, %</t>
  </si>
  <si>
    <t xml:space="preserve">вания,  </t>
  </si>
  <si>
    <t xml:space="preserve">Всего </t>
  </si>
  <si>
    <t>час</t>
  </si>
  <si>
    <t>Базовые  потребители</t>
  </si>
  <si>
    <t>Потребитель  1</t>
  </si>
  <si>
    <t>Потребитель  2</t>
  </si>
  <si>
    <t>….</t>
  </si>
  <si>
    <t>Население</t>
  </si>
  <si>
    <t>Прочие  потребители</t>
  </si>
  <si>
    <t>Бюджетные  потребители</t>
  </si>
  <si>
    <t>ИТОГО</t>
  </si>
  <si>
    <t>3.1.</t>
  </si>
  <si>
    <t>Главный инженер ООО «ЖСК»</t>
  </si>
  <si>
    <t xml:space="preserve">графика электрической нагрузки </t>
  </si>
  <si>
    <t>Баланс мощности в годовом совмещенном максимуме</t>
  </si>
  <si>
    <t>ООО "Железногорская сетевая компания"</t>
  </si>
  <si>
    <r>
      <t xml:space="preserve">НН             </t>
    </r>
    <r>
      <rPr>
        <b/>
        <sz val="10"/>
        <rFont val="Times New Roman"/>
        <family val="1"/>
      </rPr>
      <t>ГТП 1</t>
    </r>
  </si>
  <si>
    <r>
      <t xml:space="preserve">СН11             </t>
    </r>
    <r>
      <rPr>
        <b/>
        <sz val="10"/>
        <rFont val="Times New Roman"/>
        <family val="1"/>
      </rPr>
      <t>ГТП 1</t>
    </r>
  </si>
  <si>
    <t>Зам.директора по экономике ООО "РЭК"</t>
  </si>
  <si>
    <t>Т.В. Зайченкова</t>
  </si>
  <si>
    <t>Е.В. Шеховцов</t>
  </si>
  <si>
    <t>от электростанций ЭСО (от своих ЭС)</t>
  </si>
  <si>
    <t>по АО "КАЭС" и ООО "РЭК"</t>
  </si>
  <si>
    <t>план 2021г.</t>
  </si>
  <si>
    <t>период регулирования 2021г.</t>
  </si>
  <si>
    <t>базовый период (2019г.)</t>
  </si>
  <si>
    <t>по АО "КурскАтомЭнергоСбыт" и ООО "РЭК" на I полугодие 2021г.</t>
  </si>
  <si>
    <t>период регулирования (план 2021г.) по потребителям г.Железногорска</t>
  </si>
  <si>
    <t>по АО "КурскАтомЭнергоСбыт" и ООО "РЭК" на 2021г.</t>
  </si>
  <si>
    <t>по АО "КурскАтомЭнергоСбыт" и ООО "РЭК" на II полугодие 2021г.</t>
  </si>
  <si>
    <t>по АО "КурскАтомЭнергоСбыт" на I полугодие 2021г</t>
  </si>
  <si>
    <t>по АО "КурскАтомЭнергоСбыт" на II полугодие 2021г</t>
  </si>
  <si>
    <t>по АО "КурскАтомЭнергоСбыт" на 2021г.</t>
  </si>
  <si>
    <t>по ООО "РЭК" на I полугодие 2021г</t>
  </si>
  <si>
    <t>по ООО "РЭК" на 2021г.</t>
  </si>
  <si>
    <t>по ООО "РЭК" на II полугодие 2021г.</t>
  </si>
  <si>
    <t>ООО "Железногорская сетевая компания"  г.Железногорска на I полугодие 2021г</t>
  </si>
  <si>
    <t>период регулирования (план на 2021г.) по потребителям г.Железногорска</t>
  </si>
  <si>
    <t>ООО "Железногорская сетевая компания"  г.Железногорска на II полугодие 2021г</t>
  </si>
  <si>
    <t>по АО "КурскАтомЭнергоСбыт" на II полугодие 2021г.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</si>
</sst>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%"/>
    <numFmt numFmtId="167" formatCode="0.0"/>
    <numFmt numFmtId="168" formatCode="0.0000"/>
    <numFmt numFmtId="169" formatCode="0.00000"/>
    <numFmt numFmtId="170" formatCode="0.000000"/>
    <numFmt numFmtId="171" formatCode="#,##0.0"/>
    <numFmt numFmtId="172" formatCode="#,##0.0000"/>
    <numFmt numFmtId="173" formatCode="0.0000000"/>
    <numFmt numFmtId="174" formatCode="0.0000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0.000%"/>
    <numFmt numFmtId="182" formatCode="0.0000%"/>
    <numFmt numFmtId="183" formatCode="0.00000%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164" fontId="19" fillId="0" borderId="1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right"/>
    </xf>
    <xf numFmtId="165" fontId="19" fillId="0" borderId="10" xfId="0" applyNumberFormat="1" applyFont="1" applyBorder="1" applyAlignment="1">
      <alignment/>
    </xf>
    <xf numFmtId="165" fontId="19" fillId="6" borderId="10" xfId="0" applyNumberFormat="1" applyFont="1" applyFill="1" applyBorder="1" applyAlignment="1">
      <alignment/>
    </xf>
    <xf numFmtId="165" fontId="19" fillId="0" borderId="10" xfId="0" applyNumberFormat="1" applyFont="1" applyFill="1" applyBorder="1" applyAlignment="1">
      <alignment/>
    </xf>
    <xf numFmtId="4" fontId="19" fillId="0" borderId="10" xfId="55" applyNumberFormat="1" applyFont="1" applyFill="1" applyBorder="1" applyAlignment="1" applyProtection="1">
      <alignment/>
      <protection/>
    </xf>
    <xf numFmtId="164" fontId="19" fillId="0" borderId="10" xfId="0" applyNumberFormat="1" applyFont="1" applyFill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164" fontId="19" fillId="0" borderId="16" xfId="0" applyNumberFormat="1" applyFont="1" applyBorder="1" applyAlignment="1">
      <alignment horizontal="center" vertical="center" wrapText="1"/>
    </xf>
    <xf numFmtId="9" fontId="19" fillId="0" borderId="16" xfId="55" applyFont="1" applyFill="1" applyBorder="1" applyAlignment="1" applyProtection="1">
      <alignment horizontal="center" vertical="center" wrapText="1"/>
      <protection/>
    </xf>
    <xf numFmtId="166" fontId="19" fillId="0" borderId="16" xfId="55" applyNumberFormat="1" applyFont="1" applyFill="1" applyBorder="1" applyAlignment="1" applyProtection="1">
      <alignment horizontal="center" vertical="center" wrapText="1"/>
      <protection/>
    </xf>
    <xf numFmtId="165" fontId="19" fillId="0" borderId="16" xfId="0" applyNumberFormat="1" applyFont="1" applyBorder="1" applyAlignment="1">
      <alignment horizontal="center" vertical="center" wrapText="1"/>
    </xf>
    <xf numFmtId="165" fontId="19" fillId="0" borderId="16" xfId="0" applyNumberFormat="1" applyFont="1" applyFill="1" applyBorder="1" applyAlignment="1">
      <alignment horizontal="center" vertical="center" wrapText="1"/>
    </xf>
    <xf numFmtId="1" fontId="19" fillId="0" borderId="16" xfId="0" applyNumberFormat="1" applyFont="1" applyBorder="1" applyAlignment="1">
      <alignment horizontal="center" vertical="center" wrapText="1"/>
    </xf>
    <xf numFmtId="164" fontId="19" fillId="0" borderId="0" xfId="0" applyNumberFormat="1" applyFont="1" applyAlignment="1">
      <alignment vertical="center"/>
    </xf>
    <xf numFmtId="1" fontId="19" fillId="0" borderId="0" xfId="0" applyNumberFormat="1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2" fontId="19" fillId="0" borderId="10" xfId="55" applyNumberFormat="1" applyFont="1" applyFill="1" applyBorder="1" applyAlignment="1" applyProtection="1">
      <alignment/>
      <protection/>
    </xf>
    <xf numFmtId="165" fontId="19" fillId="24" borderId="16" xfId="0" applyNumberFormat="1" applyFont="1" applyFill="1" applyBorder="1" applyAlignment="1">
      <alignment horizontal="center" vertical="center" wrapText="1"/>
    </xf>
    <xf numFmtId="164" fontId="19" fillId="24" borderId="16" xfId="0" applyNumberFormat="1" applyFont="1" applyFill="1" applyBorder="1" applyAlignment="1">
      <alignment horizontal="center" vertical="center" wrapText="1"/>
    </xf>
    <xf numFmtId="2" fontId="19" fillId="6" borderId="10" xfId="55" applyNumberFormat="1" applyFont="1" applyFill="1" applyBorder="1" applyAlignment="1" applyProtection="1">
      <alignment/>
      <protection/>
    </xf>
    <xf numFmtId="10" fontId="19" fillId="0" borderId="10" xfId="55" applyNumberFormat="1" applyFont="1" applyBorder="1" applyAlignment="1">
      <alignment/>
    </xf>
    <xf numFmtId="165" fontId="19" fillId="0" borderId="10" xfId="0" applyNumberFormat="1" applyFont="1" applyBorder="1" applyAlignment="1">
      <alignment horizontal="right"/>
    </xf>
    <xf numFmtId="0" fontId="19" fillId="0" borderId="10" xfId="0" applyFont="1" applyFill="1" applyBorder="1" applyAlignment="1">
      <alignment/>
    </xf>
    <xf numFmtId="10" fontId="19" fillId="0" borderId="10" xfId="55" applyNumberFormat="1" applyFont="1" applyFill="1" applyBorder="1" applyAlignment="1" applyProtection="1">
      <alignment/>
      <protection/>
    </xf>
    <xf numFmtId="165" fontId="19" fillId="0" borderId="0" xfId="0" applyNumberFormat="1" applyFont="1" applyAlignment="1">
      <alignment/>
    </xf>
    <xf numFmtId="0" fontId="19" fillId="0" borderId="17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168" fontId="19" fillId="0" borderId="10" xfId="0" applyNumberFormat="1" applyFont="1" applyFill="1" applyBorder="1" applyAlignment="1">
      <alignment/>
    </xf>
    <xf numFmtId="168" fontId="19" fillId="0" borderId="10" xfId="55" applyNumberFormat="1" applyFont="1" applyFill="1" applyBorder="1" applyAlignment="1" applyProtection="1">
      <alignment/>
      <protection/>
    </xf>
    <xf numFmtId="168" fontId="19" fillId="6" borderId="10" xfId="55" applyNumberFormat="1" applyFont="1" applyFill="1" applyBorder="1" applyAlignment="1" applyProtection="1">
      <alignment/>
      <protection/>
    </xf>
    <xf numFmtId="168" fontId="19" fillId="0" borderId="10" xfId="0" applyNumberFormat="1" applyFont="1" applyBorder="1" applyAlignment="1">
      <alignment/>
    </xf>
    <xf numFmtId="168" fontId="23" fillId="0" borderId="10" xfId="0" applyNumberFormat="1" applyFont="1" applyBorder="1" applyAlignment="1">
      <alignment/>
    </xf>
    <xf numFmtId="181" fontId="19" fillId="0" borderId="10" xfId="55" applyNumberFormat="1" applyFont="1" applyBorder="1" applyAlignment="1">
      <alignment/>
    </xf>
    <xf numFmtId="168" fontId="19" fillId="24" borderId="10" xfId="0" applyNumberFormat="1" applyFont="1" applyFill="1" applyBorder="1" applyAlignment="1">
      <alignment/>
    </xf>
    <xf numFmtId="168" fontId="19" fillId="0" borderId="0" xfId="0" applyNumberFormat="1" applyFont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/>
    </xf>
    <xf numFmtId="165" fontId="19" fillId="25" borderId="10" xfId="0" applyNumberFormat="1" applyFont="1" applyFill="1" applyBorder="1" applyAlignment="1">
      <alignment/>
    </xf>
    <xf numFmtId="164" fontId="19" fillId="25" borderId="10" xfId="0" applyNumberFormat="1" applyFont="1" applyFill="1" applyBorder="1" applyAlignment="1">
      <alignment/>
    </xf>
    <xf numFmtId="168" fontId="19" fillId="25" borderId="10" xfId="0" applyNumberFormat="1" applyFont="1" applyFill="1" applyBorder="1" applyAlignment="1">
      <alignment/>
    </xf>
    <xf numFmtId="2" fontId="19" fillId="0" borderId="0" xfId="0" applyNumberFormat="1" applyFont="1" applyBorder="1" applyAlignment="1">
      <alignment/>
    </xf>
    <xf numFmtId="2" fontId="19" fillId="0" borderId="0" xfId="0" applyNumberFormat="1" applyFont="1" applyAlignment="1">
      <alignment/>
    </xf>
    <xf numFmtId="4" fontId="19" fillId="0" borderId="10" xfId="0" applyNumberFormat="1" applyFont="1" applyFill="1" applyBorder="1" applyAlignment="1">
      <alignment/>
    </xf>
    <xf numFmtId="4" fontId="19" fillId="0" borderId="10" xfId="0" applyNumberFormat="1" applyFont="1" applyBorder="1" applyAlignment="1">
      <alignment/>
    </xf>
    <xf numFmtId="10" fontId="19" fillId="0" borderId="10" xfId="55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Alignment="1">
      <alignment/>
    </xf>
    <xf numFmtId="182" fontId="19" fillId="0" borderId="10" xfId="55" applyNumberFormat="1" applyFont="1" applyFill="1" applyBorder="1" applyAlignment="1" applyProtection="1">
      <alignment/>
      <protection/>
    </xf>
    <xf numFmtId="169" fontId="19" fillId="24" borderId="10" xfId="0" applyNumberFormat="1" applyFont="1" applyFill="1" applyBorder="1" applyAlignment="1">
      <alignment/>
    </xf>
    <xf numFmtId="0" fontId="19" fillId="0" borderId="18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28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9.125" style="1" customWidth="1"/>
    <col min="2" max="2" width="38.875" style="1" customWidth="1"/>
    <col min="3" max="3" width="14.75390625" style="1" customWidth="1"/>
    <col min="4" max="4" width="0" style="1" hidden="1" customWidth="1"/>
    <col min="5" max="5" width="14.00390625" style="1" customWidth="1"/>
    <col min="6" max="16384" width="9.125" style="1" customWidth="1"/>
  </cols>
  <sheetData>
    <row r="1" spans="1:5" ht="15.75">
      <c r="A1" s="76" t="s">
        <v>87</v>
      </c>
      <c r="B1" s="76"/>
      <c r="C1" s="76"/>
      <c r="D1" s="76"/>
      <c r="E1" s="76"/>
    </row>
    <row r="2" spans="1:5" ht="15.75">
      <c r="A2" s="76" t="s">
        <v>86</v>
      </c>
      <c r="B2" s="76"/>
      <c r="C2" s="76"/>
      <c r="D2" s="76"/>
      <c r="E2" s="76"/>
    </row>
    <row r="3" spans="1:5" ht="15.75">
      <c r="A3" s="76" t="s">
        <v>0</v>
      </c>
      <c r="B3" s="76"/>
      <c r="C3" s="76"/>
      <c r="D3" s="76"/>
      <c r="E3" s="76"/>
    </row>
    <row r="4" spans="1:5" ht="15.75">
      <c r="A4" s="76" t="s">
        <v>96</v>
      </c>
      <c r="B4" s="76"/>
      <c r="C4" s="76"/>
      <c r="D4" s="76"/>
      <c r="E4" s="76"/>
    </row>
    <row r="5" spans="1:5" ht="15.75">
      <c r="A5" s="76" t="s">
        <v>95</v>
      </c>
      <c r="B5" s="76"/>
      <c r="C5" s="76"/>
      <c r="D5" s="76"/>
      <c r="E5" s="76"/>
    </row>
    <row r="8" spans="3:5" ht="12.75">
      <c r="C8" s="75" t="s">
        <v>1</v>
      </c>
      <c r="D8" s="75"/>
      <c r="E8" s="75"/>
    </row>
    <row r="9" spans="1:5" ht="38.25">
      <c r="A9" s="2" t="s">
        <v>2</v>
      </c>
      <c r="B9" s="2" t="s">
        <v>3</v>
      </c>
      <c r="C9" s="2" t="s">
        <v>4</v>
      </c>
      <c r="D9" s="2" t="s">
        <v>5</v>
      </c>
      <c r="E9" s="2" t="s">
        <v>97</v>
      </c>
    </row>
    <row r="10" spans="1:5" ht="15.75" customHeight="1">
      <c r="A10" s="7" t="s">
        <v>6</v>
      </c>
      <c r="B10" s="8" t="s">
        <v>7</v>
      </c>
      <c r="C10" s="52" t="s">
        <v>8</v>
      </c>
      <c r="D10" s="7">
        <f>'АЭС 1.5'!C8</f>
        <v>5.1869</v>
      </c>
      <c r="E10" s="9">
        <f>'Общ. 1.5'!H73</f>
        <v>6.904</v>
      </c>
    </row>
    <row r="11" spans="1:5" ht="15.75" customHeight="1">
      <c r="A11" s="7" t="s">
        <v>9</v>
      </c>
      <c r="B11" s="8" t="s">
        <v>10</v>
      </c>
      <c r="C11" s="52" t="s">
        <v>8</v>
      </c>
      <c r="D11" s="7"/>
      <c r="E11" s="9"/>
    </row>
    <row r="12" spans="1:5" ht="15.75" customHeight="1">
      <c r="A12" s="7" t="s">
        <v>11</v>
      </c>
      <c r="B12" s="8" t="s">
        <v>12</v>
      </c>
      <c r="C12" s="52" t="s">
        <v>8</v>
      </c>
      <c r="D12" s="7"/>
      <c r="E12" s="9"/>
    </row>
    <row r="13" spans="1:5" ht="15.75" customHeight="1">
      <c r="A13" s="7" t="s">
        <v>13</v>
      </c>
      <c r="B13" s="8" t="s">
        <v>14</v>
      </c>
      <c r="C13" s="52" t="s">
        <v>8</v>
      </c>
      <c r="D13" s="7"/>
      <c r="E13" s="9"/>
    </row>
    <row r="14" spans="1:5" ht="15.75" customHeight="1">
      <c r="A14" s="7" t="s">
        <v>15</v>
      </c>
      <c r="B14" s="8" t="s">
        <v>16</v>
      </c>
      <c r="C14" s="52" t="s">
        <v>8</v>
      </c>
      <c r="D14" s="7"/>
      <c r="E14" s="9"/>
    </row>
    <row r="15" spans="1:5" ht="15.75" customHeight="1">
      <c r="A15" s="7" t="s">
        <v>17</v>
      </c>
      <c r="B15" s="8"/>
      <c r="C15" s="52" t="s">
        <v>8</v>
      </c>
      <c r="D15" s="7"/>
      <c r="E15" s="9"/>
    </row>
    <row r="16" spans="1:5" ht="15.75" customHeight="1">
      <c r="A16" s="7" t="s">
        <v>18</v>
      </c>
      <c r="B16" s="8" t="s">
        <v>19</v>
      </c>
      <c r="C16" s="52" t="s">
        <v>8</v>
      </c>
      <c r="D16" s="7">
        <f>'АЭС 1.5'!C17</f>
        <v>0.1892</v>
      </c>
      <c r="E16" s="9">
        <f>'Общ. 1.5'!H82</f>
        <v>0.149</v>
      </c>
    </row>
    <row r="17" spans="1:5" ht="27" customHeight="1">
      <c r="A17" s="7" t="s">
        <v>20</v>
      </c>
      <c r="B17" s="8" t="s">
        <v>21</v>
      </c>
      <c r="C17" s="52" t="s">
        <v>8</v>
      </c>
      <c r="D17" s="7">
        <v>0.057</v>
      </c>
      <c r="E17" s="9"/>
    </row>
    <row r="18" spans="1:5" ht="15.75" customHeight="1">
      <c r="A18" s="7" t="s">
        <v>22</v>
      </c>
      <c r="B18" s="8" t="s">
        <v>23</v>
      </c>
      <c r="C18" s="52" t="s">
        <v>8</v>
      </c>
      <c r="D18" s="7">
        <f>'АЭС 1.5'!C20</f>
        <v>4.9977</v>
      </c>
      <c r="E18" s="9">
        <f>E10-E16</f>
        <v>6.755</v>
      </c>
    </row>
    <row r="19" spans="1:5" ht="15.75" customHeight="1">
      <c r="A19" s="7"/>
      <c r="B19" s="8" t="s">
        <v>24</v>
      </c>
      <c r="C19" s="52" t="s">
        <v>8</v>
      </c>
      <c r="D19" s="7"/>
      <c r="E19" s="9"/>
    </row>
    <row r="20" spans="1:5" ht="29.25" customHeight="1">
      <c r="A20" s="7"/>
      <c r="B20" s="8" t="s">
        <v>25</v>
      </c>
      <c r="C20" s="52" t="s">
        <v>8</v>
      </c>
      <c r="D20" s="7"/>
      <c r="E20" s="9"/>
    </row>
    <row r="21" spans="1:5" ht="15.75" customHeight="1">
      <c r="A21" s="7"/>
      <c r="B21" s="8" t="s">
        <v>26</v>
      </c>
      <c r="C21" s="52" t="s">
        <v>8</v>
      </c>
      <c r="D21" s="7"/>
      <c r="E21" s="9"/>
    </row>
    <row r="22" spans="1:5" ht="15.75" customHeight="1">
      <c r="A22" s="7"/>
      <c r="B22" s="8" t="s">
        <v>27</v>
      </c>
      <c r="C22" s="52" t="s">
        <v>8</v>
      </c>
      <c r="D22" s="7"/>
      <c r="E22" s="9"/>
    </row>
    <row r="28" spans="2:5" ht="12.75">
      <c r="B28" s="1" t="s">
        <v>28</v>
      </c>
      <c r="E28" s="1" t="s">
        <v>29</v>
      </c>
    </row>
  </sheetData>
  <sheetProtection/>
  <mergeCells count="6">
    <mergeCell ref="C8:E8"/>
    <mergeCell ref="A4:E4"/>
    <mergeCell ref="A5:E5"/>
    <mergeCell ref="A1:E1"/>
    <mergeCell ref="A2:E2"/>
    <mergeCell ref="A3:E3"/>
  </mergeCells>
  <printOptions horizontalCentered="1"/>
  <pageMargins left="0.95" right="0.35" top="0.6" bottom="0.46" header="0.5118055555555556" footer="0.3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N109"/>
  <sheetViews>
    <sheetView tabSelected="1" view="pageBreakPreview" zoomScaleSheetLayoutView="100" zoomScalePageLayoutView="0" workbookViewId="0" topLeftCell="A71">
      <selection activeCell="D92" sqref="D92"/>
    </sheetView>
  </sheetViews>
  <sheetFormatPr defaultColWidth="9.00390625" defaultRowHeight="12.75"/>
  <cols>
    <col min="1" max="1" width="5.25390625" style="11" customWidth="1"/>
    <col min="2" max="2" width="34.625" style="3" customWidth="1"/>
    <col min="3" max="12" width="9.25390625" style="1" customWidth="1"/>
    <col min="13" max="16384" width="9.125" style="1" customWidth="1"/>
  </cols>
  <sheetData>
    <row r="1" spans="1:12" ht="15.75">
      <c r="A1" s="76" t="s">
        <v>88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.75">
      <c r="A2" s="76" t="s">
        <v>30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5.75">
      <c r="A3" s="76" t="s">
        <v>99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1:12" ht="12.75">
      <c r="K4" s="12" t="s">
        <v>31</v>
      </c>
      <c r="L4" s="12"/>
    </row>
    <row r="5" spans="1:12" ht="27" customHeight="1">
      <c r="A5" s="77" t="s">
        <v>32</v>
      </c>
      <c r="B5" s="78" t="s">
        <v>3</v>
      </c>
      <c r="C5" s="77" t="s">
        <v>98</v>
      </c>
      <c r="D5" s="77"/>
      <c r="E5" s="77"/>
      <c r="F5" s="77"/>
      <c r="G5" s="77"/>
      <c r="H5" s="78" t="s">
        <v>100</v>
      </c>
      <c r="I5" s="78"/>
      <c r="J5" s="78"/>
      <c r="K5" s="78"/>
      <c r="L5" s="78"/>
    </row>
    <row r="6" spans="1:12" ht="12.75">
      <c r="A6" s="77"/>
      <c r="B6" s="78"/>
      <c r="C6" s="4" t="s">
        <v>33</v>
      </c>
      <c r="D6" s="4" t="s">
        <v>34</v>
      </c>
      <c r="E6" s="4" t="s">
        <v>35</v>
      </c>
      <c r="F6" s="4" t="s">
        <v>36</v>
      </c>
      <c r="G6" s="4" t="s">
        <v>37</v>
      </c>
      <c r="H6" s="4" t="s">
        <v>33</v>
      </c>
      <c r="I6" s="4" t="s">
        <v>34</v>
      </c>
      <c r="J6" s="4" t="s">
        <v>35</v>
      </c>
      <c r="K6" s="4" t="s">
        <v>36</v>
      </c>
      <c r="L6" s="4" t="s">
        <v>37</v>
      </c>
    </row>
    <row r="7" spans="1:12" ht="12.75">
      <c r="A7" s="13">
        <v>1</v>
      </c>
      <c r="B7" s="5">
        <v>2</v>
      </c>
      <c r="C7" s="4">
        <v>8</v>
      </c>
      <c r="D7" s="4">
        <v>9</v>
      </c>
      <c r="E7" s="4">
        <v>10</v>
      </c>
      <c r="F7" s="4">
        <v>11</v>
      </c>
      <c r="G7" s="4">
        <v>12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2" ht="12.75">
      <c r="A8" s="13">
        <v>1</v>
      </c>
      <c r="B8" s="5" t="s">
        <v>38</v>
      </c>
      <c r="C8" s="14">
        <f>C11+C13+G16</f>
        <v>20.962</v>
      </c>
      <c r="D8" s="16">
        <f>'АЭС 1.4'!D8+'РЭК 1.4'!D8</f>
        <v>10.194</v>
      </c>
      <c r="E8" s="16">
        <f>'АЭС 1.4'!E8+'РЭК 1.4'!E8</f>
        <v>0</v>
      </c>
      <c r="F8" s="16">
        <f>'АЭС 1.4'!F8+'РЭК 1.4'!F8</f>
        <v>10.768</v>
      </c>
      <c r="G8" s="16">
        <f>'АЭС 1.4'!G8+'РЭК 1.4'!G8</f>
        <v>6.389</v>
      </c>
      <c r="H8" s="14">
        <f>H11+H13+L16</f>
        <v>23.525</v>
      </c>
      <c r="I8" s="16">
        <f>'АЭС 1.4'!I8+'РЭК 1.4'!I8</f>
        <v>11.41</v>
      </c>
      <c r="J8" s="16">
        <f>'АЭС 1.4'!J8+'РЭК 1.4'!J8</f>
        <v>0</v>
      </c>
      <c r="K8" s="16">
        <f>'АЭС 1.4'!K8+'РЭК 1.4'!K8</f>
        <v>12.115</v>
      </c>
      <c r="L8" s="16">
        <f>'АЭС 1.4'!L8+'РЭК 1.4'!L8</f>
        <v>7.4</v>
      </c>
    </row>
    <row r="9" spans="1:12" ht="12.75">
      <c r="A9" s="13" t="s">
        <v>9</v>
      </c>
      <c r="B9" s="5" t="s">
        <v>39</v>
      </c>
      <c r="C9" s="14"/>
      <c r="D9" s="16"/>
      <c r="E9" s="16"/>
      <c r="F9" s="16"/>
      <c r="G9" s="16"/>
      <c r="H9" s="14"/>
      <c r="I9" s="16"/>
      <c r="J9" s="16"/>
      <c r="K9" s="16"/>
      <c r="L9" s="16"/>
    </row>
    <row r="10" spans="1:12" ht="12.75">
      <c r="A10" s="13"/>
      <c r="B10" s="5" t="s">
        <v>40</v>
      </c>
      <c r="C10" s="14"/>
      <c r="D10" s="16"/>
      <c r="E10" s="16"/>
      <c r="F10" s="16"/>
      <c r="G10" s="16"/>
      <c r="H10" s="14"/>
      <c r="I10" s="16"/>
      <c r="J10" s="16"/>
      <c r="K10" s="16"/>
      <c r="L10" s="16"/>
    </row>
    <row r="11" spans="1:12" ht="12.75">
      <c r="A11" s="13"/>
      <c r="B11" s="5" t="s">
        <v>34</v>
      </c>
      <c r="C11" s="14">
        <f>D11</f>
        <v>10.194</v>
      </c>
      <c r="D11" s="16">
        <f>D8</f>
        <v>10.194</v>
      </c>
      <c r="E11" s="16"/>
      <c r="F11" s="16"/>
      <c r="G11" s="16"/>
      <c r="H11" s="14">
        <f>I11</f>
        <v>11.41</v>
      </c>
      <c r="I11" s="16">
        <f>I8</f>
        <v>11.41</v>
      </c>
      <c r="J11" s="16"/>
      <c r="K11" s="16"/>
      <c r="L11" s="16"/>
    </row>
    <row r="12" spans="1:12" ht="12.75">
      <c r="A12" s="13"/>
      <c r="B12" s="5" t="s">
        <v>35</v>
      </c>
      <c r="C12" s="14"/>
      <c r="D12" s="16"/>
      <c r="E12" s="16"/>
      <c r="F12" s="16"/>
      <c r="G12" s="16"/>
      <c r="H12" s="14"/>
      <c r="I12" s="16"/>
      <c r="J12" s="16"/>
      <c r="K12" s="16"/>
      <c r="L12" s="16"/>
    </row>
    <row r="13" spans="1:12" ht="12.75">
      <c r="A13" s="13"/>
      <c r="B13" s="5" t="s">
        <v>36</v>
      </c>
      <c r="C13" s="14">
        <f>F13</f>
        <v>10.768</v>
      </c>
      <c r="D13" s="16"/>
      <c r="E13" s="16"/>
      <c r="F13" s="16">
        <f>'АЭС 1.4'!F13+'РЭК 1.4'!F13</f>
        <v>10.768</v>
      </c>
      <c r="G13" s="16"/>
      <c r="H13" s="14">
        <f>K13</f>
        <v>12.115</v>
      </c>
      <c r="I13" s="16"/>
      <c r="J13" s="16"/>
      <c r="K13" s="16">
        <f>'АЭС 1.4'!K13+'РЭК 1.4'!K13</f>
        <v>12.115</v>
      </c>
      <c r="L13" s="16"/>
    </row>
    <row r="14" spans="1:12" ht="12.75">
      <c r="A14" s="13" t="s">
        <v>11</v>
      </c>
      <c r="B14" s="5" t="s">
        <v>94</v>
      </c>
      <c r="C14" s="14"/>
      <c r="D14" s="16"/>
      <c r="E14" s="16"/>
      <c r="F14" s="16"/>
      <c r="G14" s="16">
        <f>G8</f>
        <v>6.389</v>
      </c>
      <c r="H14" s="14"/>
      <c r="I14" s="16"/>
      <c r="J14" s="16"/>
      <c r="K14" s="16"/>
      <c r="L14" s="16">
        <f>L8</f>
        <v>7.4</v>
      </c>
    </row>
    <row r="15" spans="1:12" ht="25.5">
      <c r="A15" s="13" t="s">
        <v>13</v>
      </c>
      <c r="B15" s="5" t="s">
        <v>42</v>
      </c>
      <c r="C15" s="14"/>
      <c r="D15" s="16"/>
      <c r="E15" s="16"/>
      <c r="F15" s="16"/>
      <c r="G15" s="16"/>
      <c r="H15" s="14"/>
      <c r="I15" s="16"/>
      <c r="J15" s="16"/>
      <c r="K15" s="16"/>
      <c r="L15" s="16"/>
    </row>
    <row r="16" spans="1:12" ht="25.5">
      <c r="A16" s="13" t="s">
        <v>15</v>
      </c>
      <c r="B16" s="5" t="s">
        <v>43</v>
      </c>
      <c r="C16" s="14"/>
      <c r="D16" s="16"/>
      <c r="E16" s="16"/>
      <c r="F16" s="16"/>
      <c r="G16" s="16"/>
      <c r="H16" s="14"/>
      <c r="I16" s="16"/>
      <c r="J16" s="16"/>
      <c r="K16" s="16"/>
      <c r="L16" s="16"/>
    </row>
    <row r="17" spans="1:14" ht="12.75">
      <c r="A17" s="13">
        <v>2</v>
      </c>
      <c r="B17" s="5" t="s">
        <v>44</v>
      </c>
      <c r="C17" s="14">
        <f>D17+F17+G17+E17</f>
        <v>0.765</v>
      </c>
      <c r="D17" s="16">
        <f>'АЭС 1.4'!D17+'РЭК 1.4'!D17</f>
        <v>0.331</v>
      </c>
      <c r="E17" s="16"/>
      <c r="F17" s="16">
        <f>'АЭС 1.4'!F17+'РЭК 1.4'!F17</f>
        <v>0.235</v>
      </c>
      <c r="G17" s="16">
        <f>'АЭС 1.4'!G17+'РЭК 1.4'!G17</f>
        <v>0.199</v>
      </c>
      <c r="H17" s="14">
        <f>I17+K17+L17+J17</f>
        <v>0.523</v>
      </c>
      <c r="I17" s="16">
        <f>'АЭС 1.4'!I17+'РЭК 1.4'!I17</f>
        <v>0.114</v>
      </c>
      <c r="J17" s="16"/>
      <c r="K17" s="16">
        <f>'АЭС 1.4'!K17+'РЭК 1.4'!K17</f>
        <v>0.202</v>
      </c>
      <c r="L17" s="16">
        <f>'АЭС 1.4'!L17+'РЭК 1.4'!L17</f>
        <v>0.207</v>
      </c>
      <c r="N17" s="50"/>
    </row>
    <row r="18" spans="1:12" ht="12.75">
      <c r="A18" s="13"/>
      <c r="B18" s="5" t="s">
        <v>45</v>
      </c>
      <c r="C18" s="17">
        <f>C17/C8*100</f>
        <v>3.65</v>
      </c>
      <c r="D18" s="49">
        <f>D17/D8</f>
        <v>0.0325</v>
      </c>
      <c r="E18" s="49"/>
      <c r="F18" s="49">
        <f>F17/F8</f>
        <v>0.0218</v>
      </c>
      <c r="G18" s="49">
        <f>G17/G8</f>
        <v>0.0311</v>
      </c>
      <c r="H18" s="17">
        <f>H17/H8*100</f>
        <v>2.22</v>
      </c>
      <c r="I18" s="49">
        <f>I17/I8</f>
        <v>0.01</v>
      </c>
      <c r="J18" s="49"/>
      <c r="K18" s="49">
        <f>K17/K8</f>
        <v>0.0167</v>
      </c>
      <c r="L18" s="49">
        <f>L17/L8</f>
        <v>0.028</v>
      </c>
    </row>
    <row r="19" spans="1:12" ht="38.25">
      <c r="A19" s="13">
        <v>3</v>
      </c>
      <c r="B19" s="5" t="s">
        <v>46</v>
      </c>
      <c r="C19" s="4"/>
      <c r="D19" s="48"/>
      <c r="E19" s="48"/>
      <c r="F19" s="48"/>
      <c r="G19" s="48"/>
      <c r="H19" s="4"/>
      <c r="I19" s="48"/>
      <c r="J19" s="48"/>
      <c r="K19" s="48"/>
      <c r="L19" s="48"/>
    </row>
    <row r="20" spans="1:14" ht="12.75">
      <c r="A20" s="13">
        <v>4</v>
      </c>
      <c r="B20" s="5" t="s">
        <v>47</v>
      </c>
      <c r="C20" s="6">
        <f>C21</f>
        <v>20.197</v>
      </c>
      <c r="D20" s="18">
        <f>D21</f>
        <v>9.863</v>
      </c>
      <c r="E20" s="18"/>
      <c r="F20" s="18">
        <f>F21</f>
        <v>4.144</v>
      </c>
      <c r="G20" s="18">
        <f>G21</f>
        <v>6.19</v>
      </c>
      <c r="H20" s="6">
        <f>H21</f>
        <v>23.002</v>
      </c>
      <c r="I20" s="18">
        <f>I21</f>
        <v>11.296</v>
      </c>
      <c r="J20" s="18"/>
      <c r="K20" s="18">
        <f>K21</f>
        <v>4.513</v>
      </c>
      <c r="L20" s="18">
        <f>L21</f>
        <v>7.193</v>
      </c>
      <c r="N20" s="72"/>
    </row>
    <row r="21" spans="1:12" ht="12.75">
      <c r="A21" s="13" t="s">
        <v>48</v>
      </c>
      <c r="B21" s="5" t="s">
        <v>49</v>
      </c>
      <c r="C21" s="6">
        <f>C8-C17</f>
        <v>20.197</v>
      </c>
      <c r="D21" s="6">
        <f>'АЭС 1.4'!D21+'РЭК 1.4'!D21</f>
        <v>9.863</v>
      </c>
      <c r="E21" s="6"/>
      <c r="F21" s="6">
        <f>'АЭС 1.4'!F21+'РЭК 1.4'!F21</f>
        <v>4.144</v>
      </c>
      <c r="G21" s="6">
        <f>'АЭС 1.4'!G21+'РЭК 1.4'!G21</f>
        <v>6.19</v>
      </c>
      <c r="H21" s="6">
        <f>H8-H17</f>
        <v>23.002</v>
      </c>
      <c r="I21" s="6">
        <f>'АЭС 1.4'!I21+'РЭК 1.4'!I21</f>
        <v>11.296</v>
      </c>
      <c r="J21" s="6"/>
      <c r="K21" s="6">
        <f>'АЭС 1.4'!K21+'РЭК 1.4'!K21</f>
        <v>4.513</v>
      </c>
      <c r="L21" s="6">
        <f>'АЭС 1.4'!L21+'РЭК 1.4'!L21</f>
        <v>7.193</v>
      </c>
    </row>
    <row r="22" spans="1:12" ht="12.75">
      <c r="A22" s="13"/>
      <c r="B22" s="5" t="s">
        <v>50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25.5">
      <c r="A23" s="13"/>
      <c r="B23" s="5" t="s">
        <v>51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2.75">
      <c r="A24" s="13"/>
      <c r="B24" s="5" t="s">
        <v>52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.75">
      <c r="A25" s="13" t="s">
        <v>53</v>
      </c>
      <c r="B25" s="5" t="s">
        <v>54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19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12.75">
      <c r="A27" s="19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12.75">
      <c r="A28" s="19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2.75">
      <c r="A29" s="19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1" spans="2:11" ht="12.75">
      <c r="B31" s="22" t="s">
        <v>28</v>
      </c>
      <c r="K31" s="1" t="s">
        <v>29</v>
      </c>
    </row>
    <row r="35" spans="1:12" ht="15.75">
      <c r="A35" s="76" t="s">
        <v>88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2" ht="15.75">
      <c r="A36" s="76" t="s">
        <v>30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1:12" ht="15.75">
      <c r="A37" s="76" t="s">
        <v>102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1:12" ht="12.75">
      <c r="K38" s="12" t="s">
        <v>31</v>
      </c>
      <c r="L38" s="12"/>
    </row>
    <row r="39" spans="1:12" ht="27" customHeight="1">
      <c r="A39" s="77" t="s">
        <v>32</v>
      </c>
      <c r="B39" s="78" t="s">
        <v>3</v>
      </c>
      <c r="C39" s="77" t="s">
        <v>98</v>
      </c>
      <c r="D39" s="77"/>
      <c r="E39" s="77"/>
      <c r="F39" s="77"/>
      <c r="G39" s="77"/>
      <c r="H39" s="78" t="s">
        <v>100</v>
      </c>
      <c r="I39" s="78"/>
      <c r="J39" s="78"/>
      <c r="K39" s="78"/>
      <c r="L39" s="78"/>
    </row>
    <row r="40" spans="1:12" ht="12.75">
      <c r="A40" s="77"/>
      <c r="B40" s="78"/>
      <c r="C40" s="4" t="s">
        <v>33</v>
      </c>
      <c r="D40" s="4" t="s">
        <v>34</v>
      </c>
      <c r="E40" s="4" t="s">
        <v>35</v>
      </c>
      <c r="F40" s="4" t="s">
        <v>36</v>
      </c>
      <c r="G40" s="4" t="s">
        <v>37</v>
      </c>
      <c r="H40" s="4" t="s">
        <v>33</v>
      </c>
      <c r="I40" s="4" t="s">
        <v>34</v>
      </c>
      <c r="J40" s="4" t="s">
        <v>35</v>
      </c>
      <c r="K40" s="4" t="s">
        <v>36</v>
      </c>
      <c r="L40" s="4" t="s">
        <v>37</v>
      </c>
    </row>
    <row r="41" spans="1:12" ht="12.75">
      <c r="A41" s="13">
        <v>1</v>
      </c>
      <c r="B41" s="5">
        <v>2</v>
      </c>
      <c r="C41" s="4">
        <v>8</v>
      </c>
      <c r="D41" s="4">
        <v>9</v>
      </c>
      <c r="E41" s="4">
        <v>10</v>
      </c>
      <c r="F41" s="4">
        <v>11</v>
      </c>
      <c r="G41" s="4">
        <v>12</v>
      </c>
      <c r="H41" s="4">
        <v>8</v>
      </c>
      <c r="I41" s="4">
        <v>9</v>
      </c>
      <c r="J41" s="4">
        <v>10</v>
      </c>
      <c r="K41" s="4">
        <v>11</v>
      </c>
      <c r="L41" s="4">
        <v>12</v>
      </c>
    </row>
    <row r="42" spans="1:12" ht="12.75">
      <c r="A42" s="13">
        <v>1</v>
      </c>
      <c r="B42" s="5" t="s">
        <v>38</v>
      </c>
      <c r="C42" s="14">
        <f>C45+C47+G50</f>
        <v>21.521</v>
      </c>
      <c r="D42" s="16">
        <f>'АЭС 1.4'!D42+'РЭК 1.4'!D42</f>
        <v>10.434</v>
      </c>
      <c r="E42" s="16">
        <f>'АЭС 1.4'!E42+'РЭК 1.4'!E42</f>
        <v>0</v>
      </c>
      <c r="F42" s="16">
        <f>'АЭС 1.4'!F42+'РЭК 1.4'!F42</f>
        <v>11.087</v>
      </c>
      <c r="G42" s="16">
        <f>'АЭС 1.4'!G42+'РЭК 1.4'!G42</f>
        <v>6.516</v>
      </c>
      <c r="H42" s="14">
        <f>H45+H47+L50</f>
        <v>24.494</v>
      </c>
      <c r="I42" s="16">
        <f>'АЭС 1.4'!I42+'РЭК 1.4'!I42</f>
        <v>12.41</v>
      </c>
      <c r="J42" s="16">
        <f>'АЭС 1.4'!J42+'РЭК 1.4'!J42</f>
        <v>0</v>
      </c>
      <c r="K42" s="16">
        <f>'АЭС 1.4'!K42+'РЭК 1.4'!K42</f>
        <v>12.084</v>
      </c>
      <c r="L42" s="16">
        <f>'АЭС 1.4'!L42+'РЭК 1.4'!L42</f>
        <v>7.42</v>
      </c>
    </row>
    <row r="43" spans="1:12" ht="12.75">
      <c r="A43" s="13" t="s">
        <v>9</v>
      </c>
      <c r="B43" s="5" t="s">
        <v>39</v>
      </c>
      <c r="C43" s="14"/>
      <c r="D43" s="16"/>
      <c r="E43" s="16"/>
      <c r="F43" s="16"/>
      <c r="G43" s="16"/>
      <c r="H43" s="14"/>
      <c r="I43" s="16"/>
      <c r="J43" s="16"/>
      <c r="K43" s="16"/>
      <c r="L43" s="16"/>
    </row>
    <row r="44" spans="1:12" ht="12.75">
      <c r="A44" s="13"/>
      <c r="B44" s="5" t="s">
        <v>40</v>
      </c>
      <c r="C44" s="14"/>
      <c r="D44" s="16"/>
      <c r="E44" s="16"/>
      <c r="F44" s="16"/>
      <c r="G44" s="16"/>
      <c r="H44" s="14"/>
      <c r="I44" s="16"/>
      <c r="J44" s="16"/>
      <c r="K44" s="16"/>
      <c r="L44" s="16"/>
    </row>
    <row r="45" spans="1:12" ht="12.75">
      <c r="A45" s="13"/>
      <c r="B45" s="5" t="s">
        <v>34</v>
      </c>
      <c r="C45" s="14">
        <f>D45</f>
        <v>10.434</v>
      </c>
      <c r="D45" s="16">
        <f>D42</f>
        <v>10.434</v>
      </c>
      <c r="E45" s="16"/>
      <c r="F45" s="16"/>
      <c r="G45" s="16"/>
      <c r="H45" s="14">
        <f>I45</f>
        <v>12.41</v>
      </c>
      <c r="I45" s="16">
        <f>I42</f>
        <v>12.41</v>
      </c>
      <c r="J45" s="16"/>
      <c r="K45" s="16"/>
      <c r="L45" s="16"/>
    </row>
    <row r="46" spans="1:12" ht="12.75">
      <c r="A46" s="13"/>
      <c r="B46" s="5" t="s">
        <v>35</v>
      </c>
      <c r="C46" s="14"/>
      <c r="D46" s="16"/>
      <c r="E46" s="16"/>
      <c r="F46" s="16"/>
      <c r="G46" s="16"/>
      <c r="H46" s="14"/>
      <c r="I46" s="16"/>
      <c r="J46" s="16"/>
      <c r="K46" s="16"/>
      <c r="L46" s="16"/>
    </row>
    <row r="47" spans="1:12" ht="12.75">
      <c r="A47" s="13"/>
      <c r="B47" s="5" t="s">
        <v>36</v>
      </c>
      <c r="C47" s="14">
        <f>F47</f>
        <v>11.087</v>
      </c>
      <c r="D47" s="16"/>
      <c r="E47" s="16"/>
      <c r="F47" s="16">
        <f>'АЭС 1.4'!F47+'РЭК 1.4'!F47</f>
        <v>11.087</v>
      </c>
      <c r="G47" s="16"/>
      <c r="H47" s="14">
        <f>K47</f>
        <v>12.084</v>
      </c>
      <c r="I47" s="16"/>
      <c r="J47" s="16"/>
      <c r="K47" s="16">
        <f>'АЭС 1.4'!K47+'РЭК 1.4'!K47</f>
        <v>12.084</v>
      </c>
      <c r="L47" s="16"/>
    </row>
    <row r="48" spans="1:12" ht="12.75">
      <c r="A48" s="13" t="s">
        <v>11</v>
      </c>
      <c r="B48" s="5" t="s">
        <v>94</v>
      </c>
      <c r="C48" s="14"/>
      <c r="D48" s="16"/>
      <c r="E48" s="16"/>
      <c r="F48" s="16"/>
      <c r="G48" s="16">
        <f>G42</f>
        <v>6.516</v>
      </c>
      <c r="H48" s="14"/>
      <c r="I48" s="16"/>
      <c r="J48" s="16"/>
      <c r="K48" s="16"/>
      <c r="L48" s="16">
        <f>L42</f>
        <v>7.42</v>
      </c>
    </row>
    <row r="49" spans="1:12" ht="25.5">
      <c r="A49" s="13" t="s">
        <v>13</v>
      </c>
      <c r="B49" s="5" t="s">
        <v>42</v>
      </c>
      <c r="C49" s="14"/>
      <c r="D49" s="16"/>
      <c r="E49" s="16"/>
      <c r="F49" s="16"/>
      <c r="G49" s="16"/>
      <c r="H49" s="14"/>
      <c r="I49" s="16"/>
      <c r="J49" s="16"/>
      <c r="K49" s="16"/>
      <c r="L49" s="16"/>
    </row>
    <row r="50" spans="1:12" ht="25.5">
      <c r="A50" s="13" t="s">
        <v>15</v>
      </c>
      <c r="B50" s="5" t="s">
        <v>43</v>
      </c>
      <c r="C50" s="14"/>
      <c r="D50" s="16"/>
      <c r="E50" s="16"/>
      <c r="F50" s="16"/>
      <c r="G50" s="16"/>
      <c r="H50" s="14"/>
      <c r="I50" s="16"/>
      <c r="J50" s="16"/>
      <c r="K50" s="16"/>
      <c r="L50" s="16"/>
    </row>
    <row r="51" spans="1:14" ht="12.75">
      <c r="A51" s="13">
        <v>2</v>
      </c>
      <c r="B51" s="5" t="s">
        <v>44</v>
      </c>
      <c r="C51" s="14">
        <f>D51+F51+G51+E51</f>
        <v>0.783</v>
      </c>
      <c r="D51" s="16">
        <f>'АЭС 1.4'!D51+'РЭК 1.4'!D51</f>
        <v>0.338</v>
      </c>
      <c r="E51" s="16"/>
      <c r="F51" s="16">
        <f>'АЭС 1.4'!F51+'РЭК 1.4'!F51</f>
        <v>0.243</v>
      </c>
      <c r="G51" s="16">
        <f>'АЭС 1.4'!G51+'РЭК 1.4'!G51</f>
        <v>0.202</v>
      </c>
      <c r="H51" s="14">
        <f>I51+K51+L51+J51</f>
        <v>0.534</v>
      </c>
      <c r="I51" s="16">
        <f>'АЭС 1.4'!I51+'РЭК 1.4'!I51</f>
        <v>0.124</v>
      </c>
      <c r="J51" s="16"/>
      <c r="K51" s="16">
        <f>'АЭС 1.4'!K51+'РЭК 1.4'!K51</f>
        <v>0.202</v>
      </c>
      <c r="L51" s="16">
        <f>'АЭС 1.4'!L51+'РЭК 1.4'!L51</f>
        <v>0.208</v>
      </c>
      <c r="N51" s="72"/>
    </row>
    <row r="52" spans="1:12" ht="12.75">
      <c r="A52" s="13"/>
      <c r="B52" s="5" t="s">
        <v>45</v>
      </c>
      <c r="C52" s="17">
        <f>C51/C42*100</f>
        <v>3.64</v>
      </c>
      <c r="D52" s="49">
        <f>D51/D42</f>
        <v>0.0324</v>
      </c>
      <c r="E52" s="49"/>
      <c r="F52" s="49">
        <f>F51/F42</f>
        <v>0.0219</v>
      </c>
      <c r="G52" s="49">
        <f>G51/G42</f>
        <v>0.031</v>
      </c>
      <c r="H52" s="17">
        <f>H51/H42*100</f>
        <v>2.18</v>
      </c>
      <c r="I52" s="49">
        <f>I51/I42</f>
        <v>0.01</v>
      </c>
      <c r="J52" s="49"/>
      <c r="K52" s="49">
        <f>K51/K42</f>
        <v>0.0167</v>
      </c>
      <c r="L52" s="49">
        <f>L51/L42</f>
        <v>0.028</v>
      </c>
    </row>
    <row r="53" spans="1:12" ht="38.25">
      <c r="A53" s="13">
        <v>3</v>
      </c>
      <c r="B53" s="5" t="s">
        <v>46</v>
      </c>
      <c r="C53" s="4"/>
      <c r="D53" s="48"/>
      <c r="E53" s="48"/>
      <c r="F53" s="48"/>
      <c r="G53" s="48"/>
      <c r="H53" s="4"/>
      <c r="I53" s="48"/>
      <c r="J53" s="48"/>
      <c r="K53" s="48"/>
      <c r="L53" s="48"/>
    </row>
    <row r="54" spans="1:12" ht="12.75">
      <c r="A54" s="13">
        <v>4</v>
      </c>
      <c r="B54" s="5" t="s">
        <v>47</v>
      </c>
      <c r="C54" s="6">
        <f>C55</f>
        <v>20.738</v>
      </c>
      <c r="D54" s="18">
        <f>D55</f>
        <v>10.096</v>
      </c>
      <c r="E54" s="18"/>
      <c r="F54" s="18">
        <f>F55</f>
        <v>4.328</v>
      </c>
      <c r="G54" s="18">
        <f>G55</f>
        <v>6.314</v>
      </c>
      <c r="H54" s="6">
        <f>H55</f>
        <v>23.96</v>
      </c>
      <c r="I54" s="18">
        <f>I55</f>
        <v>12.286</v>
      </c>
      <c r="J54" s="18"/>
      <c r="K54" s="18">
        <f>K55</f>
        <v>4.462</v>
      </c>
      <c r="L54" s="18">
        <f>L55</f>
        <v>7.212</v>
      </c>
    </row>
    <row r="55" spans="1:14" ht="12.75">
      <c r="A55" s="13" t="s">
        <v>48</v>
      </c>
      <c r="B55" s="5" t="s">
        <v>49</v>
      </c>
      <c r="C55" s="6">
        <f>C42-C51</f>
        <v>20.738</v>
      </c>
      <c r="D55" s="6">
        <f>'АЭС 1.4'!D55+'РЭК 1.4'!D55</f>
        <v>10.096</v>
      </c>
      <c r="E55" s="6"/>
      <c r="F55" s="6">
        <f>'АЭС 1.4'!F55+'РЭК 1.4'!F55</f>
        <v>4.328</v>
      </c>
      <c r="G55" s="6">
        <f>'АЭС 1.4'!G55+'РЭК 1.4'!G55</f>
        <v>6.314</v>
      </c>
      <c r="H55" s="6">
        <f>H42-H51</f>
        <v>23.96</v>
      </c>
      <c r="I55" s="6">
        <f>'АЭС 1.4'!I55+'РЭК 1.4'!I55</f>
        <v>12.286</v>
      </c>
      <c r="J55" s="6"/>
      <c r="K55" s="6">
        <f>'АЭС 1.4'!K55+'РЭК 1.4'!K55</f>
        <v>4.462</v>
      </c>
      <c r="L55" s="6">
        <f>'АЭС 1.4'!L55+'РЭК 1.4'!L55</f>
        <v>7.212</v>
      </c>
      <c r="N55" s="72"/>
    </row>
    <row r="56" spans="1:12" ht="12.75">
      <c r="A56" s="13"/>
      <c r="B56" s="5" t="s">
        <v>50</v>
      </c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25.5">
      <c r="A57" s="13"/>
      <c r="B57" s="5" t="s">
        <v>51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2.75">
      <c r="A58" s="13"/>
      <c r="B58" s="5" t="s">
        <v>52</v>
      </c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2.75">
      <c r="A59" s="13" t="s">
        <v>53</v>
      </c>
      <c r="B59" s="5" t="s">
        <v>54</v>
      </c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.75">
      <c r="A60" s="19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2.75">
      <c r="A61" s="19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2.75">
      <c r="A62" s="19"/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ht="12.75">
      <c r="A63" s="19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5" spans="2:11" ht="12.75">
      <c r="B65" s="22" t="s">
        <v>28</v>
      </c>
      <c r="K65" s="1" t="s">
        <v>29</v>
      </c>
    </row>
    <row r="67" spans="1:12" ht="15.75">
      <c r="A67" s="76" t="s">
        <v>88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</row>
    <row r="68" spans="1:12" ht="15.75">
      <c r="A68" s="76" t="s">
        <v>30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</row>
    <row r="69" spans="1:12" ht="15.75">
      <c r="A69" s="76" t="s">
        <v>101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</row>
    <row r="70" spans="11:12" ht="12.75">
      <c r="K70" s="12" t="s">
        <v>31</v>
      </c>
      <c r="L70" s="12"/>
    </row>
    <row r="71" spans="1:12" ht="27" customHeight="1">
      <c r="A71" s="77" t="s">
        <v>32</v>
      </c>
      <c r="B71" s="78" t="s">
        <v>3</v>
      </c>
      <c r="C71" s="77" t="s">
        <v>98</v>
      </c>
      <c r="D71" s="77"/>
      <c r="E71" s="77"/>
      <c r="F71" s="77"/>
      <c r="G71" s="77"/>
      <c r="H71" s="78" t="s">
        <v>100</v>
      </c>
      <c r="I71" s="78"/>
      <c r="J71" s="78"/>
      <c r="K71" s="78"/>
      <c r="L71" s="78"/>
    </row>
    <row r="72" spans="1:12" ht="12.75">
      <c r="A72" s="77"/>
      <c r="B72" s="78"/>
      <c r="C72" s="2" t="s">
        <v>33</v>
      </c>
      <c r="D72" s="2" t="s">
        <v>34</v>
      </c>
      <c r="E72" s="2" t="s">
        <v>35</v>
      </c>
      <c r="F72" s="2" t="s">
        <v>36</v>
      </c>
      <c r="G72" s="2" t="s">
        <v>37</v>
      </c>
      <c r="H72" s="2" t="s">
        <v>33</v>
      </c>
      <c r="I72" s="2" t="s">
        <v>34</v>
      </c>
      <c r="J72" s="2" t="s">
        <v>35</v>
      </c>
      <c r="K72" s="2" t="s">
        <v>36</v>
      </c>
      <c r="L72" s="2" t="s">
        <v>37</v>
      </c>
    </row>
    <row r="73" spans="1:12" ht="12.75">
      <c r="A73" s="13">
        <v>1</v>
      </c>
      <c r="B73" s="5">
        <v>2</v>
      </c>
      <c r="C73" s="4">
        <v>8</v>
      </c>
      <c r="D73" s="4">
        <v>9</v>
      </c>
      <c r="E73" s="4">
        <v>10</v>
      </c>
      <c r="F73" s="4">
        <v>11</v>
      </c>
      <c r="G73" s="4">
        <v>12</v>
      </c>
      <c r="H73" s="4">
        <v>8</v>
      </c>
      <c r="I73" s="4">
        <v>9</v>
      </c>
      <c r="J73" s="4">
        <v>10</v>
      </c>
      <c r="K73" s="4">
        <v>11</v>
      </c>
      <c r="L73" s="4">
        <v>12</v>
      </c>
    </row>
    <row r="74" spans="1:12" ht="12.75">
      <c r="A74" s="13">
        <v>1</v>
      </c>
      <c r="B74" s="5" t="s">
        <v>38</v>
      </c>
      <c r="C74" s="64">
        <f>C8+C42</f>
        <v>42.483</v>
      </c>
      <c r="D74" s="16">
        <f>D8+D42</f>
        <v>20.628</v>
      </c>
      <c r="E74" s="16"/>
      <c r="F74" s="16">
        <f>F8+F42</f>
        <v>21.855</v>
      </c>
      <c r="G74" s="16">
        <f>G8+G42</f>
        <v>12.905</v>
      </c>
      <c r="H74" s="64">
        <f>H8+H42</f>
        <v>48.019</v>
      </c>
      <c r="I74" s="16">
        <f>I8+I42</f>
        <v>23.82</v>
      </c>
      <c r="J74" s="16"/>
      <c r="K74" s="16">
        <f>K8+K42</f>
        <v>24.199</v>
      </c>
      <c r="L74" s="16">
        <f>L8+L42</f>
        <v>14.82</v>
      </c>
    </row>
    <row r="75" spans="1:12" ht="12.75">
      <c r="A75" s="13" t="s">
        <v>9</v>
      </c>
      <c r="B75" s="5" t="s">
        <v>39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ht="12.75">
      <c r="A76" s="13"/>
      <c r="B76" s="5" t="s">
        <v>40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ht="12.75">
      <c r="A77" s="13"/>
      <c r="B77" s="5" t="s">
        <v>34</v>
      </c>
      <c r="C77" s="16">
        <f>C11+C45</f>
        <v>20.628</v>
      </c>
      <c r="D77" s="16">
        <f>D11+D45</f>
        <v>20.628</v>
      </c>
      <c r="E77" s="16"/>
      <c r="F77" s="16"/>
      <c r="G77" s="16"/>
      <c r="H77" s="16">
        <f>H11+H45</f>
        <v>23.82</v>
      </c>
      <c r="I77" s="16">
        <f>I11+I45</f>
        <v>23.82</v>
      </c>
      <c r="J77" s="16"/>
      <c r="K77" s="16"/>
      <c r="L77" s="16"/>
    </row>
    <row r="78" spans="1:12" ht="12.75">
      <c r="A78" s="13"/>
      <c r="B78" s="5" t="s">
        <v>35</v>
      </c>
      <c r="C78" s="14"/>
      <c r="D78" s="14"/>
      <c r="E78" s="14"/>
      <c r="F78" s="14"/>
      <c r="G78" s="16"/>
      <c r="H78" s="14"/>
      <c r="I78" s="14"/>
      <c r="J78" s="14"/>
      <c r="K78" s="14"/>
      <c r="L78" s="16"/>
    </row>
    <row r="79" spans="1:12" ht="12.75">
      <c r="A79" s="13"/>
      <c r="B79" s="5" t="s">
        <v>36</v>
      </c>
      <c r="C79" s="16">
        <f>C13+C47</f>
        <v>21.855</v>
      </c>
      <c r="D79" s="14"/>
      <c r="E79" s="14"/>
      <c r="F79" s="16">
        <f>F13+F47</f>
        <v>21.855</v>
      </c>
      <c r="G79" s="16"/>
      <c r="H79" s="16">
        <f>H13+H47</f>
        <v>24.199</v>
      </c>
      <c r="I79" s="14"/>
      <c r="J79" s="14"/>
      <c r="K79" s="16">
        <f>K13+K47</f>
        <v>24.199</v>
      </c>
      <c r="L79" s="16"/>
    </row>
    <row r="80" spans="1:12" ht="12.75">
      <c r="A80" s="13" t="s">
        <v>11</v>
      </c>
      <c r="B80" s="5" t="s">
        <v>94</v>
      </c>
      <c r="C80" s="14"/>
      <c r="D80" s="14"/>
      <c r="E80" s="14"/>
      <c r="F80" s="16"/>
      <c r="G80" s="16">
        <f>G14+G48</f>
        <v>12.905</v>
      </c>
      <c r="H80" s="14"/>
      <c r="I80" s="14"/>
      <c r="J80" s="14"/>
      <c r="K80" s="16"/>
      <c r="L80" s="16">
        <f>L14+L48</f>
        <v>14.82</v>
      </c>
    </row>
    <row r="81" spans="1:12" ht="25.5">
      <c r="A81" s="13" t="s">
        <v>13</v>
      </c>
      <c r="B81" s="5" t="s">
        <v>42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</row>
    <row r="82" spans="1:12" ht="25.5">
      <c r="A82" s="13" t="s">
        <v>15</v>
      </c>
      <c r="B82" s="5" t="s">
        <v>43</v>
      </c>
      <c r="C82" s="70"/>
      <c r="D82" s="70"/>
      <c r="E82" s="70"/>
      <c r="F82" s="70"/>
      <c r="G82" s="69"/>
      <c r="H82" s="70"/>
      <c r="I82" s="70"/>
      <c r="J82" s="70"/>
      <c r="K82" s="70"/>
      <c r="L82" s="69"/>
    </row>
    <row r="83" spans="1:14" ht="12.75">
      <c r="A83" s="13">
        <v>2</v>
      </c>
      <c r="B83" s="5" t="s">
        <v>44</v>
      </c>
      <c r="C83" s="64">
        <f>C17+C51</f>
        <v>1.548</v>
      </c>
      <c r="D83" s="16">
        <f>D17+D51</f>
        <v>0.669</v>
      </c>
      <c r="E83" s="14"/>
      <c r="F83" s="16">
        <f>F17+F51</f>
        <v>0.478</v>
      </c>
      <c r="G83" s="16">
        <f>G17+G51</f>
        <v>0.401</v>
      </c>
      <c r="H83" s="64">
        <f>H17+H51</f>
        <v>1.057</v>
      </c>
      <c r="I83" s="16">
        <f>I17+I51</f>
        <v>0.238</v>
      </c>
      <c r="J83" s="14"/>
      <c r="K83" s="16">
        <f>K17+K51</f>
        <v>0.404</v>
      </c>
      <c r="L83" s="16">
        <f>L17+L51</f>
        <v>0.415</v>
      </c>
      <c r="N83" s="72"/>
    </row>
    <row r="84" spans="1:12" ht="12.75">
      <c r="A84" s="13"/>
      <c r="B84" s="5" t="s">
        <v>45</v>
      </c>
      <c r="C84" s="71">
        <f>C83/C74</f>
        <v>0.0364</v>
      </c>
      <c r="D84" s="71">
        <f>D83/D74</f>
        <v>0.0324</v>
      </c>
      <c r="E84" s="71"/>
      <c r="F84" s="71">
        <f>F83/F74</f>
        <v>0.0219</v>
      </c>
      <c r="G84" s="71">
        <f>G83/G74</f>
        <v>0.0311</v>
      </c>
      <c r="H84" s="71">
        <f>H83/H74</f>
        <v>0.022</v>
      </c>
      <c r="I84" s="71">
        <f>I83/I74</f>
        <v>0.01</v>
      </c>
      <c r="J84" s="71"/>
      <c r="K84" s="71">
        <f>K83/K74</f>
        <v>0.0167</v>
      </c>
      <c r="L84" s="71">
        <f>L83/L74</f>
        <v>0.028</v>
      </c>
    </row>
    <row r="85" spans="1:12" ht="38.25">
      <c r="A85" s="13">
        <v>3</v>
      </c>
      <c r="B85" s="5" t="s">
        <v>46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</row>
    <row r="86" spans="1:12" ht="12.75">
      <c r="A86" s="13">
        <v>4</v>
      </c>
      <c r="B86" s="5" t="s">
        <v>47</v>
      </c>
      <c r="C86" s="64">
        <f>C87</f>
        <v>40.935</v>
      </c>
      <c r="D86" s="14">
        <f>D87</f>
        <v>19.959</v>
      </c>
      <c r="E86" s="14"/>
      <c r="F86" s="16">
        <f>F87</f>
        <v>8.472</v>
      </c>
      <c r="G86" s="16">
        <f>G87</f>
        <v>12.504</v>
      </c>
      <c r="H86" s="64">
        <f>H87</f>
        <v>46.962</v>
      </c>
      <c r="I86" s="14">
        <f>I87</f>
        <v>23.582</v>
      </c>
      <c r="J86" s="14"/>
      <c r="K86" s="16">
        <f>K87</f>
        <v>8.975</v>
      </c>
      <c r="L86" s="16">
        <f>L87</f>
        <v>14.405</v>
      </c>
    </row>
    <row r="87" spans="1:14" ht="12.75">
      <c r="A87" s="13" t="s">
        <v>48</v>
      </c>
      <c r="B87" s="5" t="s">
        <v>49</v>
      </c>
      <c r="C87" s="14">
        <f>C74-C83</f>
        <v>40.935</v>
      </c>
      <c r="D87" s="14">
        <f>D77-D83-F80</f>
        <v>19.959</v>
      </c>
      <c r="E87" s="14"/>
      <c r="F87" s="16">
        <f>F79+F80-F83-G80</f>
        <v>8.472</v>
      </c>
      <c r="G87" s="16">
        <f>G74-G83</f>
        <v>12.504</v>
      </c>
      <c r="H87" s="14">
        <f>H74-H83</f>
        <v>46.962</v>
      </c>
      <c r="I87" s="14">
        <f>I77-I83-K80</f>
        <v>23.582</v>
      </c>
      <c r="J87" s="14"/>
      <c r="K87" s="16">
        <f>K79+K80-K83-L80</f>
        <v>8.975</v>
      </c>
      <c r="L87" s="16">
        <f>L74-L83</f>
        <v>14.405</v>
      </c>
      <c r="M87" s="50"/>
      <c r="N87" s="72"/>
    </row>
    <row r="88" spans="1:12" ht="12.75">
      <c r="A88" s="13"/>
      <c r="B88" s="5" t="s">
        <v>50</v>
      </c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25.5">
      <c r="A89" s="13"/>
      <c r="B89" s="5" t="s">
        <v>51</v>
      </c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2.75">
      <c r="A90" s="13"/>
      <c r="B90" s="5" t="s">
        <v>52</v>
      </c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2.75">
      <c r="A91" s="13" t="s">
        <v>53</v>
      </c>
      <c r="B91" s="5" t="s">
        <v>54</v>
      </c>
      <c r="C91" s="4"/>
      <c r="D91" s="4"/>
      <c r="E91" s="4"/>
      <c r="F91" s="4"/>
      <c r="G91" s="4"/>
      <c r="H91" s="4"/>
      <c r="I91" s="4"/>
      <c r="J91" s="4"/>
      <c r="K91" s="4"/>
      <c r="L91" s="4"/>
    </row>
    <row r="97" spans="2:11" ht="12.75">
      <c r="B97" s="22" t="s">
        <v>28</v>
      </c>
      <c r="K97" s="1" t="s">
        <v>29</v>
      </c>
    </row>
    <row r="109" ht="12.75">
      <c r="G109" s="1">
        <f>(2.499671*0.378+2.198503*0.147+2.615041*0.382+4.16354*0.147)/1.054</f>
        <v>2.7315385398482</v>
      </c>
    </row>
  </sheetData>
  <sheetProtection/>
  <mergeCells count="21">
    <mergeCell ref="A67:L67"/>
    <mergeCell ref="A68:L68"/>
    <mergeCell ref="A69:L69"/>
    <mergeCell ref="A71:A72"/>
    <mergeCell ref="B71:B72"/>
    <mergeCell ref="C71:G71"/>
    <mergeCell ref="H71:L71"/>
    <mergeCell ref="A35:L35"/>
    <mergeCell ref="A36:L36"/>
    <mergeCell ref="A37:L37"/>
    <mergeCell ref="A39:A40"/>
    <mergeCell ref="B39:B40"/>
    <mergeCell ref="C39:G39"/>
    <mergeCell ref="H39:L39"/>
    <mergeCell ref="A1:L1"/>
    <mergeCell ref="A2:L2"/>
    <mergeCell ref="A3:L3"/>
    <mergeCell ref="A5:A6"/>
    <mergeCell ref="B5:B6"/>
    <mergeCell ref="C5:G5"/>
    <mergeCell ref="H5:L5"/>
  </mergeCells>
  <printOptions horizontalCentered="1"/>
  <pageMargins left="0.4724409448818898" right="0.3937007874015748" top="0.984251968503937" bottom="0.5118110236220472" header="0.5118110236220472" footer="0.3937007874015748"/>
  <pageSetup horizontalDpi="600" verticalDpi="600" orientation="landscape" paperSize="9" scale="96" r:id="rId1"/>
  <rowBreaks count="2" manualBreakCount="2">
    <brk id="34" max="255" man="1"/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1:O99"/>
  <sheetViews>
    <sheetView view="pageBreakPreview" zoomScaleSheetLayoutView="100" zoomScalePageLayoutView="0" workbookViewId="0" topLeftCell="A1">
      <selection activeCell="H42" sqref="H42"/>
    </sheetView>
  </sheetViews>
  <sheetFormatPr defaultColWidth="9.00390625" defaultRowHeight="12.75"/>
  <cols>
    <col min="1" max="1" width="5.25390625" style="11" customWidth="1"/>
    <col min="2" max="2" width="34.625" style="3" customWidth="1"/>
    <col min="3" max="12" width="9.25390625" style="1" customWidth="1"/>
    <col min="13" max="13" width="10.25390625" style="1" customWidth="1"/>
    <col min="14" max="16384" width="9.125" style="1" customWidth="1"/>
  </cols>
  <sheetData>
    <row r="1" spans="1:12" ht="15.75">
      <c r="A1" s="76" t="s">
        <v>88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.75">
      <c r="A2" s="76" t="s">
        <v>30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5.75">
      <c r="A3" s="76" t="s">
        <v>103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1:12" ht="12.75">
      <c r="K4" s="12" t="s">
        <v>31</v>
      </c>
      <c r="L4" s="12"/>
    </row>
    <row r="5" spans="1:12" ht="24.75" customHeight="1">
      <c r="A5" s="77" t="s">
        <v>32</v>
      </c>
      <c r="B5" s="78" t="s">
        <v>3</v>
      </c>
      <c r="C5" s="77" t="s">
        <v>98</v>
      </c>
      <c r="D5" s="77"/>
      <c r="E5" s="77"/>
      <c r="F5" s="77"/>
      <c r="G5" s="77"/>
      <c r="H5" s="78" t="s">
        <v>100</v>
      </c>
      <c r="I5" s="78"/>
      <c r="J5" s="78"/>
      <c r="K5" s="78"/>
      <c r="L5" s="78"/>
    </row>
    <row r="6" spans="1:12" ht="12.75">
      <c r="A6" s="77"/>
      <c r="B6" s="78"/>
      <c r="C6" s="4" t="s">
        <v>33</v>
      </c>
      <c r="D6" s="4" t="s">
        <v>34</v>
      </c>
      <c r="E6" s="4" t="s">
        <v>35</v>
      </c>
      <c r="F6" s="4" t="s">
        <v>36</v>
      </c>
      <c r="G6" s="4" t="s">
        <v>37</v>
      </c>
      <c r="H6" s="4" t="s">
        <v>33</v>
      </c>
      <c r="I6" s="4" t="s">
        <v>34</v>
      </c>
      <c r="J6" s="4" t="s">
        <v>35</v>
      </c>
      <c r="K6" s="4" t="s">
        <v>36</v>
      </c>
      <c r="L6" s="4" t="s">
        <v>37</v>
      </c>
    </row>
    <row r="7" spans="1:12" ht="12.75">
      <c r="A7" s="13">
        <v>1</v>
      </c>
      <c r="B7" s="5">
        <v>2</v>
      </c>
      <c r="C7" s="4">
        <v>8</v>
      </c>
      <c r="D7" s="4">
        <v>9</v>
      </c>
      <c r="E7" s="4">
        <v>10</v>
      </c>
      <c r="F7" s="4">
        <v>11</v>
      </c>
      <c r="G7" s="4">
        <v>12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4" ht="12.75">
      <c r="A8" s="13">
        <v>1</v>
      </c>
      <c r="B8" s="5" t="s">
        <v>38</v>
      </c>
      <c r="C8" s="14">
        <f>C11+C13+G16</f>
        <v>17.209</v>
      </c>
      <c r="D8" s="15">
        <v>10.194</v>
      </c>
      <c r="E8" s="14"/>
      <c r="F8" s="15">
        <v>7.015</v>
      </c>
      <c r="G8" s="16">
        <f>G14+G16</f>
        <v>3.675</v>
      </c>
      <c r="H8" s="14">
        <f>H11+H13+L16</f>
        <v>19.73</v>
      </c>
      <c r="I8" s="15">
        <v>11.41</v>
      </c>
      <c r="J8" s="14"/>
      <c r="K8" s="15">
        <v>8.32</v>
      </c>
      <c r="L8" s="16">
        <f>L14+L16</f>
        <v>4.47</v>
      </c>
      <c r="N8" s="60"/>
    </row>
    <row r="9" spans="1:15" ht="12.75">
      <c r="A9" s="13" t="s">
        <v>9</v>
      </c>
      <c r="B9" s="5" t="s">
        <v>39</v>
      </c>
      <c r="C9" s="14"/>
      <c r="D9" s="14"/>
      <c r="E9" s="14"/>
      <c r="F9" s="14"/>
      <c r="G9" s="14"/>
      <c r="H9" s="14"/>
      <c r="I9" s="14"/>
      <c r="J9" s="14"/>
      <c r="K9" s="14"/>
      <c r="L9" s="14"/>
      <c r="N9" s="60"/>
      <c r="O9" s="60"/>
    </row>
    <row r="10" spans="1:15" ht="12.75">
      <c r="A10" s="13"/>
      <c r="B10" s="5" t="s">
        <v>40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O10" s="60"/>
    </row>
    <row r="11" spans="1:12" ht="12.75">
      <c r="A11" s="13"/>
      <c r="B11" s="5" t="s">
        <v>34</v>
      </c>
      <c r="C11" s="14">
        <f>D11</f>
        <v>10.194</v>
      </c>
      <c r="D11" s="14">
        <f>D8</f>
        <v>10.194</v>
      </c>
      <c r="E11" s="14"/>
      <c r="F11" s="14"/>
      <c r="G11" s="14"/>
      <c r="H11" s="14">
        <f>I11</f>
        <v>11.41</v>
      </c>
      <c r="I11" s="14">
        <f>I8</f>
        <v>11.41</v>
      </c>
      <c r="J11" s="14"/>
      <c r="K11" s="14"/>
      <c r="L11" s="14"/>
    </row>
    <row r="12" spans="1:12" ht="12.75">
      <c r="A12" s="13"/>
      <c r="B12" s="5" t="s">
        <v>35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2.75">
      <c r="A13" s="13"/>
      <c r="B13" s="5" t="s">
        <v>36</v>
      </c>
      <c r="C13" s="14">
        <f>F13</f>
        <v>7.015</v>
      </c>
      <c r="D13" s="14"/>
      <c r="E13" s="14"/>
      <c r="F13" s="14">
        <f>F8</f>
        <v>7.015</v>
      </c>
      <c r="G13" s="14"/>
      <c r="H13" s="14">
        <f>K13</f>
        <v>8.32</v>
      </c>
      <c r="I13" s="14"/>
      <c r="J13" s="14"/>
      <c r="K13" s="14">
        <f>K8</f>
        <v>8.32</v>
      </c>
      <c r="L13" s="14"/>
    </row>
    <row r="14" spans="1:12" ht="12.75">
      <c r="A14" s="13" t="s">
        <v>11</v>
      </c>
      <c r="B14" s="5" t="s">
        <v>94</v>
      </c>
      <c r="C14" s="14"/>
      <c r="D14" s="14"/>
      <c r="E14" s="14"/>
      <c r="G14" s="15">
        <v>3.675</v>
      </c>
      <c r="H14" s="14"/>
      <c r="I14" s="14"/>
      <c r="J14" s="14"/>
      <c r="L14" s="15">
        <v>4.47</v>
      </c>
    </row>
    <row r="15" spans="1:12" ht="25.5">
      <c r="A15" s="13" t="s">
        <v>13</v>
      </c>
      <c r="B15" s="5" t="s">
        <v>42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3" ht="25.5">
      <c r="A16" s="13" t="s">
        <v>15</v>
      </c>
      <c r="B16" s="5" t="s">
        <v>43</v>
      </c>
      <c r="C16" s="14"/>
      <c r="D16" s="14"/>
      <c r="E16" s="14"/>
      <c r="F16" s="14"/>
      <c r="G16" s="16"/>
      <c r="H16" s="14"/>
      <c r="I16" s="14"/>
      <c r="J16" s="14"/>
      <c r="K16" s="14"/>
      <c r="L16" s="16"/>
      <c r="M16" s="50"/>
    </row>
    <row r="17" spans="1:12" ht="12.75">
      <c r="A17" s="13">
        <v>2</v>
      </c>
      <c r="B17" s="5" t="s">
        <v>44</v>
      </c>
      <c r="C17" s="14">
        <f>D17+F17+G17+E17</f>
        <v>0.628</v>
      </c>
      <c r="D17" s="14">
        <f>D11*D18/100</f>
        <v>0.331</v>
      </c>
      <c r="E17" s="14"/>
      <c r="F17" s="14">
        <f>F8*F18/100</f>
        <v>0.175</v>
      </c>
      <c r="G17" s="14">
        <f>G8*G18/100</f>
        <v>0.122</v>
      </c>
      <c r="H17" s="14">
        <f>I17+K17+L17+J17</f>
        <v>0.378</v>
      </c>
      <c r="I17" s="14">
        <f>I11*I18/100</f>
        <v>0.114</v>
      </c>
      <c r="J17" s="14"/>
      <c r="K17" s="14">
        <f>K8*K18/100</f>
        <v>0.139</v>
      </c>
      <c r="L17" s="14">
        <f>L8*L18/100</f>
        <v>0.125</v>
      </c>
    </row>
    <row r="18" spans="1:12" ht="12.75">
      <c r="A18" s="13"/>
      <c r="B18" s="5" t="s">
        <v>45</v>
      </c>
      <c r="C18" s="17">
        <f>C17/C8*100</f>
        <v>3.65</v>
      </c>
      <c r="D18" s="45">
        <v>3.25</v>
      </c>
      <c r="E18" s="42"/>
      <c r="F18" s="45">
        <v>2.5</v>
      </c>
      <c r="G18" s="45">
        <v>3.31</v>
      </c>
      <c r="H18" s="17">
        <f>H17/H8*100</f>
        <v>1.92</v>
      </c>
      <c r="I18" s="45">
        <v>1</v>
      </c>
      <c r="J18" s="42"/>
      <c r="K18" s="45">
        <v>1.67</v>
      </c>
      <c r="L18" s="45">
        <v>2.8</v>
      </c>
    </row>
    <row r="19" spans="1:12" ht="38.25">
      <c r="A19" s="13">
        <v>3</v>
      </c>
      <c r="B19" s="5" t="s">
        <v>46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.75">
      <c r="A20" s="13">
        <v>4</v>
      </c>
      <c r="B20" s="5" t="s">
        <v>47</v>
      </c>
      <c r="C20" s="6">
        <f>C21</f>
        <v>16.581</v>
      </c>
      <c r="D20" s="6">
        <f>D21</f>
        <v>9.863</v>
      </c>
      <c r="E20" s="6"/>
      <c r="F20" s="18">
        <f>F21</f>
        <v>3.165</v>
      </c>
      <c r="G20" s="18">
        <f>G21</f>
        <v>3.553</v>
      </c>
      <c r="H20" s="6">
        <f>H21</f>
        <v>19.352</v>
      </c>
      <c r="I20" s="6">
        <f>I21</f>
        <v>11.296</v>
      </c>
      <c r="J20" s="6"/>
      <c r="K20" s="18">
        <f>K21</f>
        <v>3.711</v>
      </c>
      <c r="L20" s="18">
        <f>L21</f>
        <v>4.345</v>
      </c>
    </row>
    <row r="21" spans="1:14" ht="12.75">
      <c r="A21" s="13" t="s">
        <v>48</v>
      </c>
      <c r="B21" s="5" t="s">
        <v>49</v>
      </c>
      <c r="C21" s="6">
        <f>C8-C17</f>
        <v>16.581</v>
      </c>
      <c r="D21" s="6">
        <f>D11-D17</f>
        <v>9.863</v>
      </c>
      <c r="E21" s="6"/>
      <c r="F21" s="18">
        <f>F13-F17-G14</f>
        <v>3.165</v>
      </c>
      <c r="G21" s="18">
        <f>G8-G17</f>
        <v>3.553</v>
      </c>
      <c r="H21" s="6">
        <f>H8-H17</f>
        <v>19.352</v>
      </c>
      <c r="I21" s="6">
        <f>I11-I17</f>
        <v>11.296</v>
      </c>
      <c r="J21" s="6"/>
      <c r="K21" s="18">
        <f>K13-K17-L14</f>
        <v>3.711</v>
      </c>
      <c r="L21" s="18">
        <f>L8-L17</f>
        <v>4.345</v>
      </c>
      <c r="N21" s="60"/>
    </row>
    <row r="22" spans="1:12" ht="12.75">
      <c r="A22" s="13"/>
      <c r="B22" s="5" t="s">
        <v>50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25.5">
      <c r="A23" s="13"/>
      <c r="B23" s="5" t="s">
        <v>51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2.75">
      <c r="A24" s="13"/>
      <c r="B24" s="5" t="s">
        <v>52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.75">
      <c r="A25" s="13" t="s">
        <v>53</v>
      </c>
      <c r="B25" s="5" t="s">
        <v>54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19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12.75">
      <c r="A27" s="19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12.75">
      <c r="A28" s="19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2.75">
      <c r="A29" s="19"/>
      <c r="B29" s="20"/>
      <c r="C29" s="21"/>
      <c r="D29" s="21"/>
      <c r="E29" s="21"/>
      <c r="F29" s="21"/>
      <c r="G29" s="21"/>
      <c r="H29" s="21"/>
      <c r="I29" s="67"/>
      <c r="J29" s="21"/>
      <c r="K29" s="21"/>
      <c r="L29" s="21"/>
    </row>
    <row r="30" ht="12.75">
      <c r="I30" s="68"/>
    </row>
    <row r="31" spans="2:11" ht="12.75">
      <c r="B31" s="22" t="s">
        <v>28</v>
      </c>
      <c r="I31" s="68"/>
      <c r="K31" s="1" t="s">
        <v>29</v>
      </c>
    </row>
    <row r="35" spans="1:12" ht="15.75">
      <c r="A35" s="76" t="s">
        <v>88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2" ht="15.75">
      <c r="A36" s="76" t="s">
        <v>30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1:12" ht="15.75">
      <c r="A37" s="76" t="s">
        <v>104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1:12" ht="12.75">
      <c r="K38" s="12" t="s">
        <v>31</v>
      </c>
      <c r="L38" s="12"/>
    </row>
    <row r="39" spans="1:12" ht="25.5" customHeight="1">
      <c r="A39" s="77" t="s">
        <v>32</v>
      </c>
      <c r="B39" s="78" t="s">
        <v>3</v>
      </c>
      <c r="C39" s="77" t="s">
        <v>98</v>
      </c>
      <c r="D39" s="77"/>
      <c r="E39" s="77"/>
      <c r="F39" s="77"/>
      <c r="G39" s="77"/>
      <c r="H39" s="78" t="s">
        <v>100</v>
      </c>
      <c r="I39" s="78"/>
      <c r="J39" s="78"/>
      <c r="K39" s="78"/>
      <c r="L39" s="78"/>
    </row>
    <row r="40" spans="1:12" ht="12.75">
      <c r="A40" s="77"/>
      <c r="B40" s="78"/>
      <c r="C40" s="4" t="s">
        <v>33</v>
      </c>
      <c r="D40" s="4" t="s">
        <v>34</v>
      </c>
      <c r="E40" s="4" t="s">
        <v>35</v>
      </c>
      <c r="F40" s="4" t="s">
        <v>36</v>
      </c>
      <c r="G40" s="4" t="s">
        <v>37</v>
      </c>
      <c r="H40" s="4" t="s">
        <v>33</v>
      </c>
      <c r="I40" s="4" t="s">
        <v>34</v>
      </c>
      <c r="J40" s="4" t="s">
        <v>35</v>
      </c>
      <c r="K40" s="4" t="s">
        <v>36</v>
      </c>
      <c r="L40" s="4" t="s">
        <v>37</v>
      </c>
    </row>
    <row r="41" spans="1:12" ht="12.75">
      <c r="A41" s="13">
        <v>1</v>
      </c>
      <c r="B41" s="5">
        <v>2</v>
      </c>
      <c r="C41" s="4">
        <v>8</v>
      </c>
      <c r="D41" s="4">
        <v>9</v>
      </c>
      <c r="E41" s="4">
        <v>10</v>
      </c>
      <c r="F41" s="4">
        <v>11</v>
      </c>
      <c r="G41" s="4">
        <v>12</v>
      </c>
      <c r="H41" s="4">
        <v>8</v>
      </c>
      <c r="I41" s="4">
        <v>9</v>
      </c>
      <c r="J41" s="4">
        <v>10</v>
      </c>
      <c r="K41" s="4">
        <v>11</v>
      </c>
      <c r="L41" s="4">
        <v>12</v>
      </c>
    </row>
    <row r="42" spans="1:14" ht="12.75">
      <c r="A42" s="13">
        <v>1</v>
      </c>
      <c r="B42" s="5" t="s">
        <v>38</v>
      </c>
      <c r="C42" s="14">
        <f>C45+C47+G50</f>
        <v>17.698</v>
      </c>
      <c r="D42" s="15">
        <v>10.434</v>
      </c>
      <c r="E42" s="14"/>
      <c r="F42" s="15">
        <v>7.264</v>
      </c>
      <c r="G42" s="16">
        <f>G48+G50</f>
        <v>3.749</v>
      </c>
      <c r="H42" s="14">
        <f>H45+H47+L50</f>
        <v>20.75</v>
      </c>
      <c r="I42" s="15">
        <v>12.41</v>
      </c>
      <c r="J42" s="14"/>
      <c r="K42" s="15">
        <v>8.34</v>
      </c>
      <c r="L42" s="16">
        <f>L48+L50</f>
        <v>4.52</v>
      </c>
      <c r="N42" s="1">
        <v>12.41</v>
      </c>
    </row>
    <row r="43" spans="1:12" ht="12.75">
      <c r="A43" s="13" t="s">
        <v>9</v>
      </c>
      <c r="B43" s="5" t="s">
        <v>39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ht="12.75">
      <c r="A44" s="13"/>
      <c r="B44" s="5" t="s">
        <v>40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2.75">
      <c r="A45" s="13"/>
      <c r="B45" s="5" t="s">
        <v>34</v>
      </c>
      <c r="C45" s="14">
        <f>D45</f>
        <v>10.434</v>
      </c>
      <c r="D45" s="14">
        <f>D42</f>
        <v>10.434</v>
      </c>
      <c r="E45" s="14"/>
      <c r="F45" s="14"/>
      <c r="G45" s="14"/>
      <c r="H45" s="14">
        <f>I45</f>
        <v>12.41</v>
      </c>
      <c r="I45" s="14">
        <f>I42</f>
        <v>12.41</v>
      </c>
      <c r="J45" s="14"/>
      <c r="K45" s="14"/>
      <c r="L45" s="14"/>
    </row>
    <row r="46" spans="1:12" ht="12.75">
      <c r="A46" s="13"/>
      <c r="B46" s="5" t="s">
        <v>35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12.75">
      <c r="A47" s="13"/>
      <c r="B47" s="5" t="s">
        <v>36</v>
      </c>
      <c r="C47" s="14">
        <f>F47</f>
        <v>7.264</v>
      </c>
      <c r="D47" s="14"/>
      <c r="E47" s="14"/>
      <c r="F47" s="14">
        <f>F42</f>
        <v>7.264</v>
      </c>
      <c r="G47" s="14"/>
      <c r="H47" s="14">
        <f>K47</f>
        <v>8.34</v>
      </c>
      <c r="I47" s="14"/>
      <c r="J47" s="14"/>
      <c r="K47" s="14">
        <f>K42</f>
        <v>8.34</v>
      </c>
      <c r="L47" s="14"/>
    </row>
    <row r="48" spans="1:12" ht="12.75">
      <c r="A48" s="13" t="s">
        <v>11</v>
      </c>
      <c r="B48" s="5" t="s">
        <v>94</v>
      </c>
      <c r="C48" s="14"/>
      <c r="D48" s="14"/>
      <c r="E48" s="14"/>
      <c r="G48" s="15">
        <v>3.749</v>
      </c>
      <c r="H48" s="14"/>
      <c r="I48" s="14"/>
      <c r="J48" s="14"/>
      <c r="L48" s="15">
        <v>4.52</v>
      </c>
    </row>
    <row r="49" spans="1:12" ht="25.5">
      <c r="A49" s="13" t="s">
        <v>13</v>
      </c>
      <c r="B49" s="5" t="s">
        <v>42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ht="25.5">
      <c r="A50" s="13" t="s">
        <v>15</v>
      </c>
      <c r="B50" s="5" t="s">
        <v>43</v>
      </c>
      <c r="D50" s="14"/>
      <c r="E50" s="14"/>
      <c r="F50" s="14"/>
      <c r="G50" s="16"/>
      <c r="I50" s="14"/>
      <c r="J50" s="14"/>
      <c r="K50" s="14"/>
      <c r="L50" s="16"/>
    </row>
    <row r="51" spans="1:12" ht="12.75">
      <c r="A51" s="13">
        <v>2</v>
      </c>
      <c r="B51" s="5" t="s">
        <v>44</v>
      </c>
      <c r="C51" s="14">
        <f>D51+F51+G51+E51</f>
        <v>0.644</v>
      </c>
      <c r="D51" s="14">
        <f>D45*D52/100</f>
        <v>0.338</v>
      </c>
      <c r="E51" s="14"/>
      <c r="F51" s="14">
        <f>F47*F52/100</f>
        <v>0.182</v>
      </c>
      <c r="G51" s="14">
        <f>G42*G52/100</f>
        <v>0.124</v>
      </c>
      <c r="H51" s="14">
        <f>I51+K51+L51+J51</f>
        <v>0.39</v>
      </c>
      <c r="I51" s="14">
        <f>I45*I52/100</f>
        <v>0.124</v>
      </c>
      <c r="J51" s="14"/>
      <c r="K51" s="14">
        <f>K47*K52/100</f>
        <v>0.139</v>
      </c>
      <c r="L51" s="14">
        <f>L42*L52/100</f>
        <v>0.127</v>
      </c>
    </row>
    <row r="52" spans="1:12" ht="12.75">
      <c r="A52" s="13"/>
      <c r="B52" s="5" t="s">
        <v>45</v>
      </c>
      <c r="C52" s="17">
        <f>C51/C42*100</f>
        <v>3.64</v>
      </c>
      <c r="D52" s="45">
        <v>3.24</v>
      </c>
      <c r="E52" s="42"/>
      <c r="F52" s="45">
        <v>2.5</v>
      </c>
      <c r="G52" s="45">
        <v>3.31</v>
      </c>
      <c r="H52" s="17">
        <f>H51/H42*100</f>
        <v>1.88</v>
      </c>
      <c r="I52" s="45">
        <v>1</v>
      </c>
      <c r="J52" s="42"/>
      <c r="K52" s="45">
        <v>1.67</v>
      </c>
      <c r="L52" s="45">
        <v>2.8</v>
      </c>
    </row>
    <row r="53" spans="1:12" ht="38.25">
      <c r="A53" s="13">
        <v>3</v>
      </c>
      <c r="B53" s="5" t="s">
        <v>46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2.75">
      <c r="A54" s="13">
        <v>4</v>
      </c>
      <c r="B54" s="5" t="s">
        <v>47</v>
      </c>
      <c r="C54" s="6">
        <f>C55</f>
        <v>17.054</v>
      </c>
      <c r="D54" s="6">
        <f>D55</f>
        <v>10.096</v>
      </c>
      <c r="E54" s="6"/>
      <c r="F54" s="18">
        <f>F55</f>
        <v>3.333</v>
      </c>
      <c r="G54" s="18">
        <f>G55</f>
        <v>3.625</v>
      </c>
      <c r="H54" s="6">
        <f>H55</f>
        <v>20.36</v>
      </c>
      <c r="I54" s="6">
        <f>I55</f>
        <v>12.286</v>
      </c>
      <c r="J54" s="6"/>
      <c r="K54" s="18">
        <f>K55</f>
        <v>3.681</v>
      </c>
      <c r="L54" s="18">
        <f>L55</f>
        <v>4.393</v>
      </c>
    </row>
    <row r="55" spans="1:14" ht="12.75">
      <c r="A55" s="13" t="s">
        <v>48</v>
      </c>
      <c r="B55" s="5" t="s">
        <v>49</v>
      </c>
      <c r="C55" s="6">
        <f>C42-C51</f>
        <v>17.054</v>
      </c>
      <c r="D55" s="6">
        <f>D45-D51</f>
        <v>10.096</v>
      </c>
      <c r="E55" s="6"/>
      <c r="F55" s="18">
        <f>F47-F51-G48</f>
        <v>3.333</v>
      </c>
      <c r="G55" s="18">
        <f>G42-G51</f>
        <v>3.625</v>
      </c>
      <c r="H55" s="6">
        <f>H42-H51</f>
        <v>20.36</v>
      </c>
      <c r="I55" s="6">
        <f>I45-I51</f>
        <v>12.286</v>
      </c>
      <c r="J55" s="6"/>
      <c r="K55" s="18">
        <f>K47-K51-L48</f>
        <v>3.681</v>
      </c>
      <c r="L55" s="18">
        <f>L42-L51</f>
        <v>4.393</v>
      </c>
      <c r="N55" s="60"/>
    </row>
    <row r="56" spans="1:12" ht="12.75">
      <c r="A56" s="13"/>
      <c r="B56" s="5" t="s">
        <v>50</v>
      </c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25.5">
      <c r="A57" s="13"/>
      <c r="B57" s="5" t="s">
        <v>51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2.75">
      <c r="A58" s="13"/>
      <c r="B58" s="5" t="s">
        <v>52</v>
      </c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2.75">
      <c r="A59" s="13" t="s">
        <v>53</v>
      </c>
      <c r="B59" s="5" t="s">
        <v>54</v>
      </c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.75">
      <c r="A60" s="19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2.75">
      <c r="A61" s="19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2.75">
      <c r="A62" s="19"/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ht="12.75">
      <c r="A63" s="19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5" spans="2:11" ht="12.75">
      <c r="B65" s="22" t="s">
        <v>28</v>
      </c>
      <c r="K65" s="1" t="s">
        <v>29</v>
      </c>
    </row>
    <row r="69" spans="1:12" ht="15.75">
      <c r="A69" s="76" t="s">
        <v>88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</row>
    <row r="70" spans="1:12" ht="15.75">
      <c r="A70" s="76" t="s">
        <v>30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</row>
    <row r="71" spans="1:12" ht="15.75">
      <c r="A71" s="76" t="s">
        <v>105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</row>
    <row r="72" spans="11:12" ht="12.75">
      <c r="K72" s="12" t="s">
        <v>31</v>
      </c>
      <c r="L72" s="12"/>
    </row>
    <row r="73" spans="1:12" ht="24.75" customHeight="1">
      <c r="A73" s="77" t="s">
        <v>32</v>
      </c>
      <c r="B73" s="78" t="s">
        <v>3</v>
      </c>
      <c r="C73" s="77" t="s">
        <v>98</v>
      </c>
      <c r="D73" s="77"/>
      <c r="E73" s="77"/>
      <c r="F73" s="77"/>
      <c r="G73" s="77"/>
      <c r="H73" s="78" t="s">
        <v>100</v>
      </c>
      <c r="I73" s="78"/>
      <c r="J73" s="78"/>
      <c r="K73" s="78"/>
      <c r="L73" s="78"/>
    </row>
    <row r="74" spans="1:12" ht="12.75">
      <c r="A74" s="77"/>
      <c r="B74" s="78"/>
      <c r="C74" s="2" t="s">
        <v>33</v>
      </c>
      <c r="D74" s="2" t="s">
        <v>34</v>
      </c>
      <c r="E74" s="2" t="s">
        <v>35</v>
      </c>
      <c r="F74" s="2" t="s">
        <v>36</v>
      </c>
      <c r="G74" s="2" t="s">
        <v>37</v>
      </c>
      <c r="H74" s="2" t="s">
        <v>33</v>
      </c>
      <c r="I74" s="2" t="s">
        <v>34</v>
      </c>
      <c r="J74" s="2" t="s">
        <v>35</v>
      </c>
      <c r="K74" s="2" t="s">
        <v>36</v>
      </c>
      <c r="L74" s="2" t="s">
        <v>37</v>
      </c>
    </row>
    <row r="75" spans="1:12" ht="12.75">
      <c r="A75" s="13">
        <v>1</v>
      </c>
      <c r="B75" s="5">
        <v>2</v>
      </c>
      <c r="C75" s="4">
        <v>8</v>
      </c>
      <c r="D75" s="4">
        <v>9</v>
      </c>
      <c r="E75" s="4">
        <v>10</v>
      </c>
      <c r="F75" s="4">
        <v>11</v>
      </c>
      <c r="G75" s="4">
        <v>12</v>
      </c>
      <c r="H75" s="4">
        <v>8</v>
      </c>
      <c r="I75" s="4">
        <v>9</v>
      </c>
      <c r="J75" s="4">
        <v>10</v>
      </c>
      <c r="K75" s="4">
        <v>11</v>
      </c>
      <c r="L75" s="4">
        <v>12</v>
      </c>
    </row>
    <row r="76" spans="1:12" ht="12.75">
      <c r="A76" s="13">
        <v>1</v>
      </c>
      <c r="B76" s="5" t="s">
        <v>38</v>
      </c>
      <c r="C76" s="64">
        <f>C8+C42</f>
        <v>34.907</v>
      </c>
      <c r="D76" s="16">
        <f>D8+D42</f>
        <v>20.628</v>
      </c>
      <c r="E76" s="16"/>
      <c r="F76" s="16">
        <f>F8+F42</f>
        <v>14.279</v>
      </c>
      <c r="G76" s="16">
        <f>G8+G42</f>
        <v>7.424</v>
      </c>
      <c r="H76" s="64">
        <f>H8+H42</f>
        <v>40.48</v>
      </c>
      <c r="I76" s="16">
        <f>I8+I42</f>
        <v>23.82</v>
      </c>
      <c r="J76" s="16"/>
      <c r="K76" s="16">
        <f>K8+K42</f>
        <v>16.66</v>
      </c>
      <c r="L76" s="16">
        <f>L8+L42</f>
        <v>8.99</v>
      </c>
    </row>
    <row r="77" spans="1:12" ht="12.75">
      <c r="A77" s="13" t="s">
        <v>9</v>
      </c>
      <c r="B77" s="5" t="s">
        <v>39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ht="12.75">
      <c r="A78" s="13"/>
      <c r="B78" s="5" t="s">
        <v>40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ht="12.75">
      <c r="A79" s="13"/>
      <c r="B79" s="5" t="s">
        <v>34</v>
      </c>
      <c r="C79" s="16">
        <f>C11+C45</f>
        <v>20.628</v>
      </c>
      <c r="D79" s="16">
        <f>D11+D45</f>
        <v>20.628</v>
      </c>
      <c r="E79" s="16"/>
      <c r="F79" s="16"/>
      <c r="G79" s="16"/>
      <c r="H79" s="16">
        <f>H11+H45</f>
        <v>23.82</v>
      </c>
      <c r="I79" s="16">
        <f>I11+I45</f>
        <v>23.82</v>
      </c>
      <c r="J79" s="16"/>
      <c r="K79" s="16"/>
      <c r="L79" s="16"/>
    </row>
    <row r="80" spans="1:12" ht="12.75">
      <c r="A80" s="13"/>
      <c r="B80" s="5" t="s">
        <v>35</v>
      </c>
      <c r="C80" s="14"/>
      <c r="D80" s="14"/>
      <c r="E80" s="14"/>
      <c r="F80" s="14"/>
      <c r="G80" s="16"/>
      <c r="H80" s="14"/>
      <c r="I80" s="14"/>
      <c r="J80" s="14"/>
      <c r="K80" s="14"/>
      <c r="L80" s="16"/>
    </row>
    <row r="81" spans="1:12" ht="12.75">
      <c r="A81" s="13"/>
      <c r="B81" s="5" t="s">
        <v>36</v>
      </c>
      <c r="C81" s="16">
        <f>C13+C47</f>
        <v>14.279</v>
      </c>
      <c r="D81" s="14"/>
      <c r="E81" s="14"/>
      <c r="F81" s="16">
        <f>F13+F47</f>
        <v>14.279</v>
      </c>
      <c r="G81" s="16"/>
      <c r="H81" s="16">
        <f>H13+H47</f>
        <v>16.66</v>
      </c>
      <c r="I81" s="14"/>
      <c r="J81" s="14"/>
      <c r="K81" s="16">
        <f>K13+K47</f>
        <v>16.66</v>
      </c>
      <c r="L81" s="16"/>
    </row>
    <row r="82" spans="1:12" ht="12.75">
      <c r="A82" s="13" t="s">
        <v>11</v>
      </c>
      <c r="B82" s="5" t="s">
        <v>94</v>
      </c>
      <c r="C82" s="14"/>
      <c r="D82" s="14"/>
      <c r="E82" s="14"/>
      <c r="F82" s="14"/>
      <c r="G82" s="16">
        <f>G14+G48</f>
        <v>7.424</v>
      </c>
      <c r="H82" s="14"/>
      <c r="I82" s="14"/>
      <c r="J82" s="14"/>
      <c r="K82" s="14"/>
      <c r="L82" s="16">
        <f>L14+L48</f>
        <v>8.99</v>
      </c>
    </row>
    <row r="83" spans="1:12" ht="25.5">
      <c r="A83" s="13" t="s">
        <v>13</v>
      </c>
      <c r="B83" s="5" t="s">
        <v>42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25.5">
      <c r="A84" s="13" t="s">
        <v>15</v>
      </c>
      <c r="B84" s="5" t="s">
        <v>43</v>
      </c>
      <c r="C84" s="14"/>
      <c r="D84" s="14"/>
      <c r="E84" s="14"/>
      <c r="F84" s="14"/>
      <c r="G84" s="16"/>
      <c r="H84" s="14"/>
      <c r="I84" s="14"/>
      <c r="J84" s="14"/>
      <c r="K84" s="14"/>
      <c r="L84" s="16"/>
    </row>
    <row r="85" spans="1:12" ht="12.75">
      <c r="A85" s="13">
        <v>2</v>
      </c>
      <c r="B85" s="5" t="s">
        <v>44</v>
      </c>
      <c r="C85" s="64">
        <f>D85+F85+G85+E85</f>
        <v>1.272</v>
      </c>
      <c r="D85" s="14">
        <f>D17+D51</f>
        <v>0.669</v>
      </c>
      <c r="E85" s="14"/>
      <c r="F85" s="14">
        <f>F17+F51</f>
        <v>0.357</v>
      </c>
      <c r="G85" s="14">
        <f>G17+G51</f>
        <v>0.246</v>
      </c>
      <c r="H85" s="64">
        <f>I85+K85+L85+J85</f>
        <v>0.768</v>
      </c>
      <c r="I85" s="14">
        <f>I17+I51</f>
        <v>0.238</v>
      </c>
      <c r="J85" s="14"/>
      <c r="K85" s="14">
        <f>K17+K51</f>
        <v>0.278</v>
      </c>
      <c r="L85" s="14">
        <f>L17+L51</f>
        <v>0.252</v>
      </c>
    </row>
    <row r="86" spans="1:12" ht="12.75">
      <c r="A86" s="13"/>
      <c r="B86" s="5" t="s">
        <v>45</v>
      </c>
      <c r="C86" s="17">
        <f>C85/C76*100</f>
        <v>3.64</v>
      </c>
      <c r="D86" s="42">
        <f>D85/D79*100</f>
        <v>3.24</v>
      </c>
      <c r="E86" s="42"/>
      <c r="F86" s="42">
        <f>F85/F76*100</f>
        <v>2.5</v>
      </c>
      <c r="G86" s="42">
        <f>G18</f>
        <v>3.31</v>
      </c>
      <c r="H86" s="17">
        <f>H85/H76*100</f>
        <v>1.9</v>
      </c>
      <c r="I86" s="42">
        <f>I85/I79*100</f>
        <v>1</v>
      </c>
      <c r="J86" s="42"/>
      <c r="K86" s="42">
        <f>K85/K76*100</f>
        <v>1.67</v>
      </c>
      <c r="L86" s="42">
        <f>L18</f>
        <v>2.8</v>
      </c>
    </row>
    <row r="87" spans="1:12" ht="38.25">
      <c r="A87" s="13">
        <v>3</v>
      </c>
      <c r="B87" s="5" t="s">
        <v>46</v>
      </c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2.75">
      <c r="A88" s="13">
        <v>4</v>
      </c>
      <c r="B88" s="5" t="s">
        <v>47</v>
      </c>
      <c r="C88" s="65">
        <f>C89</f>
        <v>33.635</v>
      </c>
      <c r="D88" s="6">
        <f>D89</f>
        <v>19.959</v>
      </c>
      <c r="E88" s="6"/>
      <c r="F88" s="18">
        <f>F89</f>
        <v>6.498</v>
      </c>
      <c r="G88" s="18">
        <f>G89</f>
        <v>7.178</v>
      </c>
      <c r="H88" s="65">
        <f>H89</f>
        <v>39.712</v>
      </c>
      <c r="I88" s="6">
        <f>I89</f>
        <v>23.582</v>
      </c>
      <c r="J88" s="6"/>
      <c r="K88" s="18">
        <f>K89</f>
        <v>7.392</v>
      </c>
      <c r="L88" s="18">
        <f>L89</f>
        <v>8.738</v>
      </c>
    </row>
    <row r="89" spans="1:14" ht="12.75">
      <c r="A89" s="13" t="s">
        <v>48</v>
      </c>
      <c r="B89" s="5" t="s">
        <v>49</v>
      </c>
      <c r="C89" s="6">
        <f>C76-C85</f>
        <v>33.635</v>
      </c>
      <c r="D89" s="6">
        <f>D79-D85</f>
        <v>19.959</v>
      </c>
      <c r="E89" s="6"/>
      <c r="F89" s="18">
        <f>F81-F85-G82</f>
        <v>6.498</v>
      </c>
      <c r="G89" s="18">
        <f>G76-G85</f>
        <v>7.178</v>
      </c>
      <c r="H89" s="6">
        <f>H76-H85</f>
        <v>39.712</v>
      </c>
      <c r="I89" s="6">
        <f>I79-I85</f>
        <v>23.582</v>
      </c>
      <c r="J89" s="6"/>
      <c r="K89" s="18">
        <f>K81-K85-L82</f>
        <v>7.392</v>
      </c>
      <c r="L89" s="18">
        <f>L76-L85</f>
        <v>8.738</v>
      </c>
      <c r="M89" s="72"/>
      <c r="N89" s="60"/>
    </row>
    <row r="90" spans="1:12" ht="12.75">
      <c r="A90" s="13"/>
      <c r="B90" s="5" t="s">
        <v>50</v>
      </c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25.5">
      <c r="A91" s="13"/>
      <c r="B91" s="5" t="s">
        <v>51</v>
      </c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2.75">
      <c r="A92" s="13"/>
      <c r="B92" s="5" t="s">
        <v>52</v>
      </c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2.75">
      <c r="A93" s="13" t="s">
        <v>53</v>
      </c>
      <c r="B93" s="5" t="s">
        <v>54</v>
      </c>
      <c r="C93" s="4"/>
      <c r="D93" s="4"/>
      <c r="E93" s="4"/>
      <c r="F93" s="4"/>
      <c r="G93" s="4"/>
      <c r="H93" s="4"/>
      <c r="I93" s="4"/>
      <c r="J93" s="4"/>
      <c r="K93" s="4"/>
      <c r="L93" s="4"/>
    </row>
    <row r="99" spans="2:11" ht="12.75" customHeight="1">
      <c r="B99" s="22" t="s">
        <v>28</v>
      </c>
      <c r="K99" s="1" t="s">
        <v>29</v>
      </c>
    </row>
  </sheetData>
  <sheetProtection/>
  <mergeCells count="21">
    <mergeCell ref="A69:L69"/>
    <mergeCell ref="A70:L70"/>
    <mergeCell ref="A71:L71"/>
    <mergeCell ref="A73:A74"/>
    <mergeCell ref="B73:B74"/>
    <mergeCell ref="C73:G73"/>
    <mergeCell ref="H73:L73"/>
    <mergeCell ref="A35:L35"/>
    <mergeCell ref="A36:L36"/>
    <mergeCell ref="A37:L37"/>
    <mergeCell ref="A39:A40"/>
    <mergeCell ref="B39:B40"/>
    <mergeCell ref="C39:G39"/>
    <mergeCell ref="H39:L39"/>
    <mergeCell ref="A1:L1"/>
    <mergeCell ref="A2:L2"/>
    <mergeCell ref="A3:L3"/>
    <mergeCell ref="A5:A6"/>
    <mergeCell ref="B5:B6"/>
    <mergeCell ref="C5:G5"/>
    <mergeCell ref="H5:L5"/>
  </mergeCells>
  <printOptions horizontalCentered="1"/>
  <pageMargins left="0.47" right="0.41" top="0.92" bottom="0.31496062992125984" header="0.5118110236220472" footer="0.2362204724409449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99"/>
  <sheetViews>
    <sheetView view="pageBreakPreview" zoomScaleSheetLayoutView="100" zoomScalePageLayoutView="0" workbookViewId="0" topLeftCell="A1">
      <selection activeCell="H17" sqref="H17"/>
    </sheetView>
  </sheetViews>
  <sheetFormatPr defaultColWidth="9.00390625" defaultRowHeight="12.75"/>
  <cols>
    <col min="1" max="1" width="5.25390625" style="11" customWidth="1"/>
    <col min="2" max="2" width="34.625" style="3" customWidth="1"/>
    <col min="3" max="12" width="9.25390625" style="1" customWidth="1"/>
    <col min="13" max="16384" width="9.125" style="1" customWidth="1"/>
  </cols>
  <sheetData>
    <row r="1" spans="1:12" ht="15.75">
      <c r="A1" s="76" t="s">
        <v>88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.75">
      <c r="A2" s="76" t="s">
        <v>30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5.75">
      <c r="A3" s="76" t="s">
        <v>106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1:12" ht="12.75">
      <c r="K4" s="12" t="s">
        <v>31</v>
      </c>
      <c r="L4" s="12"/>
    </row>
    <row r="5" spans="1:12" ht="27" customHeight="1">
      <c r="A5" s="77" t="s">
        <v>32</v>
      </c>
      <c r="B5" s="78" t="s">
        <v>3</v>
      </c>
      <c r="C5" s="77" t="s">
        <v>98</v>
      </c>
      <c r="D5" s="77"/>
      <c r="E5" s="77"/>
      <c r="F5" s="77"/>
      <c r="G5" s="77"/>
      <c r="H5" s="78" t="s">
        <v>100</v>
      </c>
      <c r="I5" s="78"/>
      <c r="J5" s="78"/>
      <c r="K5" s="78"/>
      <c r="L5" s="78"/>
    </row>
    <row r="6" spans="1:12" ht="30.75" customHeight="1">
      <c r="A6" s="77"/>
      <c r="B6" s="78"/>
      <c r="C6" s="2" t="s">
        <v>33</v>
      </c>
      <c r="D6" s="2" t="s">
        <v>34</v>
      </c>
      <c r="E6" s="2" t="s">
        <v>35</v>
      </c>
      <c r="F6" s="2" t="s">
        <v>90</v>
      </c>
      <c r="G6" s="2" t="s">
        <v>89</v>
      </c>
      <c r="H6" s="2" t="s">
        <v>33</v>
      </c>
      <c r="I6" s="2" t="s">
        <v>34</v>
      </c>
      <c r="J6" s="2" t="s">
        <v>35</v>
      </c>
      <c r="K6" s="2" t="s">
        <v>90</v>
      </c>
      <c r="L6" s="2" t="s">
        <v>89</v>
      </c>
    </row>
    <row r="7" spans="1:12" ht="12.75">
      <c r="A7" s="13">
        <v>1</v>
      </c>
      <c r="B7" s="5">
        <v>2</v>
      </c>
      <c r="C7" s="4">
        <v>8</v>
      </c>
      <c r="D7" s="4">
        <v>9</v>
      </c>
      <c r="E7" s="4">
        <v>10</v>
      </c>
      <c r="F7" s="4">
        <v>11</v>
      </c>
      <c r="G7" s="4">
        <v>12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2" ht="12.75">
      <c r="A8" s="13">
        <v>1</v>
      </c>
      <c r="B8" s="5" t="s">
        <v>38</v>
      </c>
      <c r="C8" s="47">
        <f>C11+C13+G16</f>
        <v>3.753</v>
      </c>
      <c r="D8" s="15">
        <v>0</v>
      </c>
      <c r="E8" s="14"/>
      <c r="F8" s="15">
        <v>3.753</v>
      </c>
      <c r="G8" s="16">
        <f>G14</f>
        <v>2.714</v>
      </c>
      <c r="H8" s="47">
        <f>H11+H13+L16</f>
        <v>3.795</v>
      </c>
      <c r="I8" s="15">
        <v>0</v>
      </c>
      <c r="J8" s="14"/>
      <c r="K8" s="15">
        <v>3.795</v>
      </c>
      <c r="L8" s="16">
        <f>L14</f>
        <v>2.93</v>
      </c>
    </row>
    <row r="9" spans="1:12" ht="12.75">
      <c r="A9" s="13" t="s">
        <v>9</v>
      </c>
      <c r="B9" s="5" t="s">
        <v>39</v>
      </c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2.75">
      <c r="A10" s="13"/>
      <c r="B10" s="5" t="s">
        <v>40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2.75">
      <c r="A11" s="13"/>
      <c r="B11" s="5" t="s">
        <v>34</v>
      </c>
      <c r="C11" s="14">
        <f>D11</f>
        <v>0</v>
      </c>
      <c r="D11" s="14">
        <f>D8</f>
        <v>0</v>
      </c>
      <c r="E11" s="14"/>
      <c r="F11" s="14"/>
      <c r="G11" s="14"/>
      <c r="H11" s="14">
        <f>I11</f>
        <v>0</v>
      </c>
      <c r="I11" s="14">
        <f>I8</f>
        <v>0</v>
      </c>
      <c r="J11" s="14"/>
      <c r="K11" s="14"/>
      <c r="L11" s="14"/>
    </row>
    <row r="12" spans="1:12" ht="12.75">
      <c r="A12" s="13"/>
      <c r="B12" s="5" t="s">
        <v>35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2.75">
      <c r="A13" s="13"/>
      <c r="B13" s="5" t="s">
        <v>36</v>
      </c>
      <c r="C13" s="14">
        <f>F13</f>
        <v>3.753</v>
      </c>
      <c r="D13" s="14"/>
      <c r="E13" s="14"/>
      <c r="F13" s="14">
        <f>F8</f>
        <v>3.753</v>
      </c>
      <c r="G13" s="14"/>
      <c r="H13" s="14">
        <f>K13</f>
        <v>3.795</v>
      </c>
      <c r="I13" s="14"/>
      <c r="J13" s="14"/>
      <c r="K13" s="14">
        <f>K8</f>
        <v>3.795</v>
      </c>
      <c r="L13" s="14"/>
    </row>
    <row r="14" spans="1:12" ht="12.75">
      <c r="A14" s="13" t="s">
        <v>11</v>
      </c>
      <c r="B14" s="5" t="s">
        <v>94</v>
      </c>
      <c r="C14" s="14"/>
      <c r="D14" s="14"/>
      <c r="E14" s="14"/>
      <c r="F14" s="14"/>
      <c r="G14" s="15">
        <v>2.714</v>
      </c>
      <c r="H14" s="14"/>
      <c r="I14" s="14"/>
      <c r="J14" s="14"/>
      <c r="K14" s="14"/>
      <c r="L14" s="15">
        <v>2.93</v>
      </c>
    </row>
    <row r="15" spans="1:12" ht="25.5">
      <c r="A15" s="13" t="s">
        <v>13</v>
      </c>
      <c r="B15" s="5" t="s">
        <v>42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25.5">
      <c r="A16" s="13" t="s">
        <v>15</v>
      </c>
      <c r="B16" s="5" t="s">
        <v>43</v>
      </c>
      <c r="C16" s="14"/>
      <c r="D16" s="14"/>
      <c r="E16" s="14"/>
      <c r="F16" s="14"/>
      <c r="G16" s="16"/>
      <c r="H16" s="14"/>
      <c r="I16" s="14"/>
      <c r="J16" s="14"/>
      <c r="K16" s="14"/>
      <c r="L16" s="16"/>
    </row>
    <row r="17" spans="1:12" ht="12.75">
      <c r="A17" s="13">
        <v>2</v>
      </c>
      <c r="B17" s="5" t="s">
        <v>44</v>
      </c>
      <c r="C17" s="14">
        <f>D17+F17+G17+E17</f>
        <v>0.137</v>
      </c>
      <c r="D17" s="14">
        <f>D11*D18/100</f>
        <v>0</v>
      </c>
      <c r="E17" s="14"/>
      <c r="F17" s="14">
        <f>F13*F18/100</f>
        <v>0.06</v>
      </c>
      <c r="G17" s="14">
        <f>G8*G18/100</f>
        <v>0.077</v>
      </c>
      <c r="H17" s="14">
        <f>I17+K17+L17+J17</f>
        <v>0.145</v>
      </c>
      <c r="I17" s="14">
        <f>I11*I18/100</f>
        <v>0</v>
      </c>
      <c r="J17" s="14"/>
      <c r="K17" s="14">
        <f>K13*K18/100</f>
        <v>0.063</v>
      </c>
      <c r="L17" s="14">
        <f>L8*L18/100</f>
        <v>0.082</v>
      </c>
    </row>
    <row r="18" spans="1:12" ht="12.75">
      <c r="A18" s="13"/>
      <c r="B18" s="5" t="s">
        <v>45</v>
      </c>
      <c r="C18" s="17">
        <f>C17/C8*100</f>
        <v>3.65</v>
      </c>
      <c r="D18" s="45">
        <v>0</v>
      </c>
      <c r="E18" s="42"/>
      <c r="F18" s="45">
        <v>1.6</v>
      </c>
      <c r="G18" s="45">
        <v>2.82</v>
      </c>
      <c r="H18" s="17">
        <f>H17/H8*100</f>
        <v>3.82</v>
      </c>
      <c r="I18" s="45">
        <v>0</v>
      </c>
      <c r="J18" s="42"/>
      <c r="K18" s="45">
        <v>1.67</v>
      </c>
      <c r="L18" s="45">
        <v>2.8</v>
      </c>
    </row>
    <row r="19" spans="1:12" ht="38.25">
      <c r="A19" s="13">
        <v>3</v>
      </c>
      <c r="B19" s="5" t="s">
        <v>46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.75">
      <c r="A20" s="13">
        <v>4</v>
      </c>
      <c r="B20" s="5" t="s">
        <v>47</v>
      </c>
      <c r="C20" s="6">
        <f>C21</f>
        <v>3.616</v>
      </c>
      <c r="D20" s="6">
        <f>D21</f>
        <v>0</v>
      </c>
      <c r="E20" s="6"/>
      <c r="F20" s="18">
        <f>F21</f>
        <v>0.979</v>
      </c>
      <c r="G20" s="18">
        <f>G21</f>
        <v>2.637</v>
      </c>
      <c r="H20" s="6">
        <f>H21</f>
        <v>3.65</v>
      </c>
      <c r="I20" s="6">
        <f>I21</f>
        <v>0</v>
      </c>
      <c r="J20" s="6"/>
      <c r="K20" s="18">
        <f>K21</f>
        <v>0.802</v>
      </c>
      <c r="L20" s="18">
        <f>L21</f>
        <v>2.848</v>
      </c>
    </row>
    <row r="21" spans="1:14" ht="12.75">
      <c r="A21" s="13" t="s">
        <v>48</v>
      </c>
      <c r="B21" s="5" t="s">
        <v>49</v>
      </c>
      <c r="C21" s="6">
        <f>C8-C17</f>
        <v>3.616</v>
      </c>
      <c r="D21" s="6">
        <f>D11-D17</f>
        <v>0</v>
      </c>
      <c r="E21" s="6"/>
      <c r="F21" s="18">
        <f>F13-F17-G14</f>
        <v>0.979</v>
      </c>
      <c r="G21" s="18">
        <f>G8-G17</f>
        <v>2.637</v>
      </c>
      <c r="H21" s="6">
        <f>H8-H17</f>
        <v>3.65</v>
      </c>
      <c r="I21" s="6">
        <f>I11-I17</f>
        <v>0</v>
      </c>
      <c r="J21" s="6"/>
      <c r="K21" s="18">
        <f>K13-K17-L14</f>
        <v>0.802</v>
      </c>
      <c r="L21" s="18">
        <f>L8-L17</f>
        <v>2.848</v>
      </c>
      <c r="N21" s="72"/>
    </row>
    <row r="22" spans="1:12" ht="12.75">
      <c r="A22" s="13"/>
      <c r="B22" s="5" t="s">
        <v>50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25.5">
      <c r="A23" s="13"/>
      <c r="B23" s="5" t="s">
        <v>51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2.75">
      <c r="A24" s="13"/>
      <c r="B24" s="5" t="s">
        <v>52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.75">
      <c r="A25" s="13" t="s">
        <v>53</v>
      </c>
      <c r="B25" s="5" t="s">
        <v>54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19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12.75">
      <c r="A27" s="19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12.75">
      <c r="A28" s="19"/>
      <c r="B28" s="22" t="s">
        <v>28</v>
      </c>
      <c r="H28" s="51"/>
      <c r="I28" s="51"/>
      <c r="K28" s="1" t="s">
        <v>93</v>
      </c>
      <c r="L28" s="21"/>
    </row>
    <row r="29" spans="1:12" ht="12.75">
      <c r="A29" s="19"/>
      <c r="L29" s="21"/>
    </row>
    <row r="31" spans="1:11" s="63" customFormat="1" ht="12.75" customHeight="1">
      <c r="A31" s="61"/>
      <c r="B31" s="62" t="s">
        <v>91</v>
      </c>
      <c r="K31" s="63" t="s">
        <v>92</v>
      </c>
    </row>
    <row r="33" ht="12.75" customHeight="1"/>
    <row r="35" spans="1:12" ht="15.75">
      <c r="A35" s="76" t="s">
        <v>88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2" ht="15.75">
      <c r="A36" s="76" t="s">
        <v>30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1:12" ht="15.75">
      <c r="A37" s="76" t="s">
        <v>108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1:12" ht="12.75">
      <c r="K38" s="12" t="s">
        <v>31</v>
      </c>
      <c r="L38" s="12"/>
    </row>
    <row r="39" spans="1:12" ht="25.5" customHeight="1">
      <c r="A39" s="77" t="s">
        <v>32</v>
      </c>
      <c r="B39" s="78" t="s">
        <v>3</v>
      </c>
      <c r="C39" s="77" t="s">
        <v>98</v>
      </c>
      <c r="D39" s="77"/>
      <c r="E39" s="77"/>
      <c r="F39" s="77"/>
      <c r="G39" s="77"/>
      <c r="H39" s="78" t="s">
        <v>100</v>
      </c>
      <c r="I39" s="78"/>
      <c r="J39" s="78"/>
      <c r="K39" s="78"/>
      <c r="L39" s="78"/>
    </row>
    <row r="40" spans="1:12" ht="25.5">
      <c r="A40" s="77"/>
      <c r="B40" s="78"/>
      <c r="C40" s="2" t="s">
        <v>33</v>
      </c>
      <c r="D40" s="2" t="s">
        <v>34</v>
      </c>
      <c r="E40" s="2" t="s">
        <v>35</v>
      </c>
      <c r="F40" s="2" t="s">
        <v>90</v>
      </c>
      <c r="G40" s="2" t="s">
        <v>89</v>
      </c>
      <c r="H40" s="2" t="s">
        <v>33</v>
      </c>
      <c r="I40" s="2" t="s">
        <v>34</v>
      </c>
      <c r="J40" s="2" t="s">
        <v>35</v>
      </c>
      <c r="K40" s="2" t="s">
        <v>90</v>
      </c>
      <c r="L40" s="2" t="s">
        <v>89</v>
      </c>
    </row>
    <row r="41" spans="1:12" ht="12.75">
      <c r="A41" s="13">
        <v>1</v>
      </c>
      <c r="B41" s="5">
        <v>2</v>
      </c>
      <c r="C41" s="4">
        <v>8</v>
      </c>
      <c r="D41" s="4">
        <v>9</v>
      </c>
      <c r="E41" s="4">
        <v>10</v>
      </c>
      <c r="F41" s="4">
        <v>11</v>
      </c>
      <c r="G41" s="4">
        <v>12</v>
      </c>
      <c r="H41" s="4">
        <v>8</v>
      </c>
      <c r="I41" s="4">
        <v>9</v>
      </c>
      <c r="J41" s="4">
        <v>10</v>
      </c>
      <c r="K41" s="4">
        <v>11</v>
      </c>
      <c r="L41" s="4">
        <v>12</v>
      </c>
    </row>
    <row r="42" spans="1:12" ht="12.75">
      <c r="A42" s="13">
        <v>1</v>
      </c>
      <c r="B42" s="5" t="s">
        <v>38</v>
      </c>
      <c r="C42" s="47">
        <f>C45+C47+G50</f>
        <v>3.823</v>
      </c>
      <c r="D42" s="15">
        <v>0</v>
      </c>
      <c r="E42" s="14"/>
      <c r="F42" s="15">
        <v>3.823</v>
      </c>
      <c r="G42" s="16">
        <f>G48</f>
        <v>2.767</v>
      </c>
      <c r="H42" s="47">
        <f>H45+H47+L50</f>
        <v>3.744</v>
      </c>
      <c r="I42" s="15">
        <v>0</v>
      </c>
      <c r="J42" s="14"/>
      <c r="K42" s="15">
        <v>3.744</v>
      </c>
      <c r="L42" s="16">
        <f>L48</f>
        <v>2.9</v>
      </c>
    </row>
    <row r="43" spans="1:12" ht="12.75">
      <c r="A43" s="13" t="s">
        <v>9</v>
      </c>
      <c r="B43" s="5" t="s">
        <v>39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ht="12.75">
      <c r="A44" s="13"/>
      <c r="B44" s="5" t="s">
        <v>40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2.75">
      <c r="A45" s="13"/>
      <c r="B45" s="5" t="s">
        <v>34</v>
      </c>
      <c r="C45" s="14">
        <f>D45</f>
        <v>0</v>
      </c>
      <c r="D45" s="14">
        <f>D42</f>
        <v>0</v>
      </c>
      <c r="E45" s="14"/>
      <c r="F45" s="14"/>
      <c r="G45" s="14"/>
      <c r="H45" s="14">
        <f>I45</f>
        <v>0</v>
      </c>
      <c r="I45" s="14">
        <f>I42</f>
        <v>0</v>
      </c>
      <c r="J45" s="14"/>
      <c r="K45" s="14"/>
      <c r="L45" s="14"/>
    </row>
    <row r="46" spans="1:12" ht="12.75">
      <c r="A46" s="13"/>
      <c r="B46" s="5" t="s">
        <v>35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12.75">
      <c r="A47" s="13"/>
      <c r="B47" s="5" t="s">
        <v>36</v>
      </c>
      <c r="C47" s="14">
        <f>F47</f>
        <v>3.823</v>
      </c>
      <c r="D47" s="14"/>
      <c r="E47" s="14"/>
      <c r="F47" s="14">
        <f>F42</f>
        <v>3.823</v>
      </c>
      <c r="G47" s="14"/>
      <c r="H47" s="14">
        <f>K47</f>
        <v>3.744</v>
      </c>
      <c r="I47" s="14"/>
      <c r="J47" s="14"/>
      <c r="K47" s="14">
        <f>K42</f>
        <v>3.744</v>
      </c>
      <c r="L47" s="14"/>
    </row>
    <row r="48" spans="1:12" ht="12.75">
      <c r="A48" s="13" t="s">
        <v>11</v>
      </c>
      <c r="B48" s="5" t="s">
        <v>94</v>
      </c>
      <c r="C48" s="14"/>
      <c r="D48" s="14"/>
      <c r="E48" s="14"/>
      <c r="F48" s="14"/>
      <c r="G48" s="15">
        <v>2.767</v>
      </c>
      <c r="H48" s="14"/>
      <c r="I48" s="14"/>
      <c r="J48" s="14"/>
      <c r="K48" s="14"/>
      <c r="L48" s="15">
        <v>2.9</v>
      </c>
    </row>
    <row r="49" spans="1:12" ht="25.5">
      <c r="A49" s="13" t="s">
        <v>13</v>
      </c>
      <c r="B49" s="5" t="s">
        <v>42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ht="25.5">
      <c r="A50" s="13" t="s">
        <v>15</v>
      </c>
      <c r="B50" s="5" t="s">
        <v>43</v>
      </c>
      <c r="C50" s="14"/>
      <c r="D50" s="14"/>
      <c r="E50" s="14"/>
      <c r="F50" s="14"/>
      <c r="G50" s="16"/>
      <c r="H50" s="14"/>
      <c r="I50" s="14"/>
      <c r="J50" s="14"/>
      <c r="K50" s="14"/>
      <c r="L50" s="16"/>
    </row>
    <row r="51" spans="1:12" ht="12.75">
      <c r="A51" s="13">
        <v>2</v>
      </c>
      <c r="B51" s="5" t="s">
        <v>44</v>
      </c>
      <c r="C51" s="14">
        <f>D51+F51+G51+E51</f>
        <v>0.139</v>
      </c>
      <c r="D51" s="14">
        <f>D45*D52/100</f>
        <v>0</v>
      </c>
      <c r="E51" s="14"/>
      <c r="F51" s="14">
        <f>F47*F52/100</f>
        <v>0.061</v>
      </c>
      <c r="G51" s="14">
        <f>G42*G52/100</f>
        <v>0.078</v>
      </c>
      <c r="H51" s="14">
        <f>I51+K51+L51+J51</f>
        <v>0.144</v>
      </c>
      <c r="I51" s="14">
        <f>I45*I52/100</f>
        <v>0</v>
      </c>
      <c r="J51" s="14"/>
      <c r="K51" s="14">
        <f>K47*K52/100</f>
        <v>0.063</v>
      </c>
      <c r="L51" s="14">
        <f>L42*L52/100</f>
        <v>0.081</v>
      </c>
    </row>
    <row r="52" spans="1:12" ht="12.75">
      <c r="A52" s="13"/>
      <c r="B52" s="5" t="s">
        <v>45</v>
      </c>
      <c r="C52" s="17">
        <f>C51/C42*100</f>
        <v>3.64</v>
      </c>
      <c r="D52" s="45">
        <v>0</v>
      </c>
      <c r="E52" s="42"/>
      <c r="F52" s="45">
        <v>1.6</v>
      </c>
      <c r="G52" s="45">
        <v>2.82</v>
      </c>
      <c r="H52" s="17">
        <f>H51/H42*100</f>
        <v>3.85</v>
      </c>
      <c r="I52" s="45">
        <v>0</v>
      </c>
      <c r="J52" s="42"/>
      <c r="K52" s="45">
        <v>1.67</v>
      </c>
      <c r="L52" s="45">
        <v>2.8</v>
      </c>
    </row>
    <row r="53" spans="1:12" ht="38.25">
      <c r="A53" s="13">
        <v>3</v>
      </c>
      <c r="B53" s="5" t="s">
        <v>46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2.75">
      <c r="A54" s="13">
        <v>4</v>
      </c>
      <c r="B54" s="5" t="s">
        <v>47</v>
      </c>
      <c r="C54" s="6">
        <f>C55</f>
        <v>3.684</v>
      </c>
      <c r="D54" s="6">
        <f>D55</f>
        <v>0</v>
      </c>
      <c r="E54" s="6"/>
      <c r="F54" s="18">
        <f>F55</f>
        <v>0.995</v>
      </c>
      <c r="G54" s="18">
        <f>G55</f>
        <v>2.689</v>
      </c>
      <c r="H54" s="6">
        <f>H55</f>
        <v>3.6</v>
      </c>
      <c r="I54" s="6">
        <f>I55</f>
        <v>0</v>
      </c>
      <c r="J54" s="6"/>
      <c r="K54" s="18">
        <f>K55</f>
        <v>0.781</v>
      </c>
      <c r="L54" s="18">
        <f>L55</f>
        <v>2.819</v>
      </c>
    </row>
    <row r="55" spans="1:14" ht="12.75">
      <c r="A55" s="13" t="s">
        <v>48</v>
      </c>
      <c r="B55" s="5" t="s">
        <v>49</v>
      </c>
      <c r="C55" s="6">
        <f>C42-C51</f>
        <v>3.684</v>
      </c>
      <c r="D55" s="6">
        <f>D45-D51</f>
        <v>0</v>
      </c>
      <c r="E55" s="6"/>
      <c r="F55" s="18">
        <f>F47-F51-G48</f>
        <v>0.995</v>
      </c>
      <c r="G55" s="18">
        <f>G42-G51</f>
        <v>2.689</v>
      </c>
      <c r="H55" s="6">
        <f>H42-H51</f>
        <v>3.6</v>
      </c>
      <c r="I55" s="6">
        <f>I45-I51</f>
        <v>0</v>
      </c>
      <c r="J55" s="6"/>
      <c r="K55" s="18">
        <f>K47-K51-L48</f>
        <v>0.781</v>
      </c>
      <c r="L55" s="18">
        <f>L42-L51</f>
        <v>2.819</v>
      </c>
      <c r="N55" s="72"/>
    </row>
    <row r="56" spans="1:12" ht="12.75">
      <c r="A56" s="13"/>
      <c r="B56" s="5" t="s">
        <v>50</v>
      </c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25.5">
      <c r="A57" s="13"/>
      <c r="B57" s="5" t="s">
        <v>51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2.75">
      <c r="A58" s="13"/>
      <c r="B58" s="5" t="s">
        <v>52</v>
      </c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2.75">
      <c r="A59" s="13" t="s">
        <v>53</v>
      </c>
      <c r="B59" s="5" t="s">
        <v>54</v>
      </c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.75">
      <c r="A60" s="19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2.75">
      <c r="A61" s="19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2.75">
      <c r="A62" s="19"/>
      <c r="B62" s="22" t="s">
        <v>28</v>
      </c>
      <c r="H62" s="51"/>
      <c r="I62" s="51"/>
      <c r="K62" s="1" t="s">
        <v>93</v>
      </c>
      <c r="L62" s="21"/>
    </row>
    <row r="63" spans="1:12" ht="12.75">
      <c r="A63" s="19"/>
      <c r="L63" s="21"/>
    </row>
    <row r="65" spans="1:11" s="63" customFormat="1" ht="25.5">
      <c r="A65" s="61"/>
      <c r="B65" s="62" t="s">
        <v>91</v>
      </c>
      <c r="K65" s="63" t="s">
        <v>92</v>
      </c>
    </row>
    <row r="67" ht="12" customHeight="1"/>
    <row r="68" ht="12" customHeight="1"/>
    <row r="69" spans="1:12" ht="15" customHeight="1">
      <c r="A69" s="76" t="s">
        <v>88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</row>
    <row r="70" spans="1:12" ht="15" customHeight="1">
      <c r="A70" s="76" t="s">
        <v>30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</row>
    <row r="71" spans="1:12" ht="15" customHeight="1">
      <c r="A71" s="76" t="s">
        <v>107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</row>
    <row r="72" spans="11:12" ht="12.75">
      <c r="K72" s="12" t="s">
        <v>31</v>
      </c>
      <c r="L72" s="12"/>
    </row>
    <row r="73" spans="1:12" ht="24.75" customHeight="1">
      <c r="A73" s="77" t="s">
        <v>32</v>
      </c>
      <c r="B73" s="78" t="s">
        <v>3</v>
      </c>
      <c r="C73" s="77" t="s">
        <v>98</v>
      </c>
      <c r="D73" s="77"/>
      <c r="E73" s="77"/>
      <c r="F73" s="77"/>
      <c r="G73" s="77"/>
      <c r="H73" s="78" t="s">
        <v>100</v>
      </c>
      <c r="I73" s="78"/>
      <c r="J73" s="78"/>
      <c r="K73" s="78"/>
      <c r="L73" s="78"/>
    </row>
    <row r="74" spans="1:12" ht="25.5">
      <c r="A74" s="77"/>
      <c r="B74" s="78"/>
      <c r="C74" s="2" t="s">
        <v>33</v>
      </c>
      <c r="D74" s="2" t="s">
        <v>34</v>
      </c>
      <c r="E74" s="2" t="s">
        <v>35</v>
      </c>
      <c r="F74" s="2" t="s">
        <v>90</v>
      </c>
      <c r="G74" s="2" t="s">
        <v>89</v>
      </c>
      <c r="H74" s="2" t="s">
        <v>33</v>
      </c>
      <c r="I74" s="2" t="s">
        <v>34</v>
      </c>
      <c r="J74" s="2" t="s">
        <v>35</v>
      </c>
      <c r="K74" s="2" t="s">
        <v>90</v>
      </c>
      <c r="L74" s="2" t="s">
        <v>89</v>
      </c>
    </row>
    <row r="75" spans="1:12" ht="12.75">
      <c r="A75" s="13">
        <v>1</v>
      </c>
      <c r="B75" s="5">
        <v>2</v>
      </c>
      <c r="C75" s="4">
        <v>8</v>
      </c>
      <c r="D75" s="4">
        <v>9</v>
      </c>
      <c r="E75" s="4">
        <v>10</v>
      </c>
      <c r="F75" s="4">
        <v>11</v>
      </c>
      <c r="G75" s="4">
        <v>12</v>
      </c>
      <c r="H75" s="4">
        <v>8</v>
      </c>
      <c r="I75" s="4">
        <v>9</v>
      </c>
      <c r="J75" s="4">
        <v>10</v>
      </c>
      <c r="K75" s="4">
        <v>11</v>
      </c>
      <c r="L75" s="4">
        <v>12</v>
      </c>
    </row>
    <row r="76" spans="1:12" ht="12.75">
      <c r="A76" s="13">
        <v>1</v>
      </c>
      <c r="B76" s="5" t="s">
        <v>38</v>
      </c>
      <c r="C76" s="64">
        <f>C8+C42</f>
        <v>7.576</v>
      </c>
      <c r="D76" s="16">
        <f>D8+D42</f>
        <v>0</v>
      </c>
      <c r="E76" s="16"/>
      <c r="F76" s="16">
        <f>F8+F42</f>
        <v>7.576</v>
      </c>
      <c r="G76" s="16">
        <f>G8+G42</f>
        <v>5.481</v>
      </c>
      <c r="H76" s="64">
        <f>H8+H42</f>
        <v>7.539</v>
      </c>
      <c r="I76" s="16">
        <f>I8+I42</f>
        <v>0</v>
      </c>
      <c r="J76" s="16"/>
      <c r="K76" s="16">
        <f>K8+K42</f>
        <v>7.539</v>
      </c>
      <c r="L76" s="16">
        <f>L8+L42</f>
        <v>5.83</v>
      </c>
    </row>
    <row r="77" spans="1:12" ht="12.75">
      <c r="A77" s="13" t="s">
        <v>9</v>
      </c>
      <c r="B77" s="5" t="s">
        <v>39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ht="12.75">
      <c r="A78" s="13"/>
      <c r="B78" s="5" t="s">
        <v>40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ht="12.75">
      <c r="A79" s="13"/>
      <c r="B79" s="5" t="s">
        <v>34</v>
      </c>
      <c r="C79" s="16">
        <f>C11+C45</f>
        <v>0</v>
      </c>
      <c r="D79" s="16">
        <f>D11+D45</f>
        <v>0</v>
      </c>
      <c r="E79" s="16"/>
      <c r="F79" s="16"/>
      <c r="G79" s="16"/>
      <c r="H79" s="16">
        <f>H11+H45</f>
        <v>0</v>
      </c>
      <c r="I79" s="16">
        <f>I11+I45</f>
        <v>0</v>
      </c>
      <c r="J79" s="16"/>
      <c r="K79" s="16"/>
      <c r="L79" s="16"/>
    </row>
    <row r="80" spans="1:12" ht="12.75">
      <c r="A80" s="13"/>
      <c r="B80" s="5" t="s">
        <v>35</v>
      </c>
      <c r="C80" s="14"/>
      <c r="D80" s="14"/>
      <c r="E80" s="14"/>
      <c r="F80" s="14"/>
      <c r="G80" s="16"/>
      <c r="H80" s="14"/>
      <c r="I80" s="14"/>
      <c r="J80" s="14"/>
      <c r="K80" s="14"/>
      <c r="L80" s="16"/>
    </row>
    <row r="81" spans="1:12" ht="12.75">
      <c r="A81" s="13"/>
      <c r="B81" s="5" t="s">
        <v>36</v>
      </c>
      <c r="C81" s="16">
        <f>C13+C47</f>
        <v>7.576</v>
      </c>
      <c r="D81" s="14"/>
      <c r="E81" s="14"/>
      <c r="F81" s="16">
        <f>F13+F47</f>
        <v>7.576</v>
      </c>
      <c r="G81" s="16"/>
      <c r="H81" s="16">
        <f>H13+H47</f>
        <v>7.539</v>
      </c>
      <c r="I81" s="14"/>
      <c r="J81" s="14"/>
      <c r="K81" s="16">
        <f>K13+K47</f>
        <v>7.539</v>
      </c>
      <c r="L81" s="16"/>
    </row>
    <row r="82" spans="1:12" ht="12.75">
      <c r="A82" s="13" t="s">
        <v>11</v>
      </c>
      <c r="B82" s="5" t="s">
        <v>94</v>
      </c>
      <c r="C82" s="14"/>
      <c r="D82" s="14"/>
      <c r="E82" s="14"/>
      <c r="F82" s="14"/>
      <c r="G82" s="16">
        <f>G14+G48</f>
        <v>5.481</v>
      </c>
      <c r="H82" s="14"/>
      <c r="I82" s="14"/>
      <c r="J82" s="14"/>
      <c r="K82" s="14"/>
      <c r="L82" s="16">
        <f>L14+L48</f>
        <v>5.83</v>
      </c>
    </row>
    <row r="83" spans="1:12" ht="25.5">
      <c r="A83" s="13" t="s">
        <v>13</v>
      </c>
      <c r="B83" s="5" t="s">
        <v>42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25.5">
      <c r="A84" s="13" t="s">
        <v>15</v>
      </c>
      <c r="B84" s="5" t="s">
        <v>43</v>
      </c>
      <c r="C84" s="14"/>
      <c r="D84" s="14"/>
      <c r="E84" s="14"/>
      <c r="F84" s="14"/>
      <c r="G84" s="16"/>
      <c r="H84" s="14"/>
      <c r="I84" s="14"/>
      <c r="J84" s="14"/>
      <c r="K84" s="14"/>
      <c r="L84" s="16"/>
    </row>
    <row r="85" spans="1:12" ht="12.75">
      <c r="A85" s="13">
        <v>2</v>
      </c>
      <c r="B85" s="5" t="s">
        <v>44</v>
      </c>
      <c r="C85" s="64">
        <f>D85+F85+G85+E85</f>
        <v>0.276</v>
      </c>
      <c r="D85" s="14">
        <f>D79*D86/100</f>
        <v>0</v>
      </c>
      <c r="E85" s="14"/>
      <c r="F85" s="14">
        <f>F17+F51</f>
        <v>0.121</v>
      </c>
      <c r="G85" s="14">
        <f>G17+G51</f>
        <v>0.155</v>
      </c>
      <c r="H85" s="64">
        <f>I85+K85+L85+J85</f>
        <v>0.289</v>
      </c>
      <c r="I85" s="14">
        <f>I79*I86/100</f>
        <v>0</v>
      </c>
      <c r="J85" s="14"/>
      <c r="K85" s="14">
        <f>K17+K51</f>
        <v>0.126</v>
      </c>
      <c r="L85" s="14">
        <f>L17+L51</f>
        <v>0.163</v>
      </c>
    </row>
    <row r="86" spans="1:12" ht="12.75">
      <c r="A86" s="13"/>
      <c r="B86" s="5" t="s">
        <v>45</v>
      </c>
      <c r="C86" s="17">
        <f>C85/C76*100</f>
        <v>3.64</v>
      </c>
      <c r="D86" s="42">
        <f>D18</f>
        <v>0</v>
      </c>
      <c r="E86" s="42"/>
      <c r="F86" s="42">
        <f>F85/F76*100</f>
        <v>1.6</v>
      </c>
      <c r="G86" s="42">
        <f>G18</f>
        <v>2.82</v>
      </c>
      <c r="H86" s="17">
        <f>H85/H76*100</f>
        <v>3.83</v>
      </c>
      <c r="I86" s="42">
        <f>I18</f>
        <v>0</v>
      </c>
      <c r="J86" s="42"/>
      <c r="K86" s="42">
        <f>K85/K76*100</f>
        <v>1.67</v>
      </c>
      <c r="L86" s="42">
        <f>L18</f>
        <v>2.8</v>
      </c>
    </row>
    <row r="87" spans="1:12" ht="38.25">
      <c r="A87" s="13">
        <v>3</v>
      </c>
      <c r="B87" s="5" t="s">
        <v>46</v>
      </c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2.75">
      <c r="A88" s="13">
        <v>4</v>
      </c>
      <c r="B88" s="5" t="s">
        <v>47</v>
      </c>
      <c r="C88" s="6">
        <f>C89</f>
        <v>7.3</v>
      </c>
      <c r="D88" s="6">
        <f>D89</f>
        <v>0</v>
      </c>
      <c r="E88" s="6"/>
      <c r="F88" s="18">
        <f>F89</f>
        <v>1.974</v>
      </c>
      <c r="G88" s="18">
        <f>G89</f>
        <v>5.326</v>
      </c>
      <c r="H88" s="6">
        <f>H89</f>
        <v>7.25</v>
      </c>
      <c r="I88" s="6">
        <f>I89</f>
        <v>0</v>
      </c>
      <c r="J88" s="6"/>
      <c r="K88" s="18">
        <f>K89</f>
        <v>1.583</v>
      </c>
      <c r="L88" s="18">
        <f>L89</f>
        <v>5.667</v>
      </c>
    </row>
    <row r="89" spans="1:14" ht="12.75">
      <c r="A89" s="13" t="s">
        <v>48</v>
      </c>
      <c r="B89" s="5" t="s">
        <v>49</v>
      </c>
      <c r="C89" s="6">
        <f>C76-C85</f>
        <v>7.3</v>
      </c>
      <c r="D89" s="6">
        <f>D79-D85</f>
        <v>0</v>
      </c>
      <c r="E89" s="6"/>
      <c r="F89" s="18">
        <f>F81-F85-G82</f>
        <v>1.974</v>
      </c>
      <c r="G89" s="18">
        <f>G76-G85</f>
        <v>5.326</v>
      </c>
      <c r="H89" s="6">
        <f>H76-H85</f>
        <v>7.25</v>
      </c>
      <c r="I89" s="6">
        <f>I79-I85</f>
        <v>0</v>
      </c>
      <c r="J89" s="6"/>
      <c r="K89" s="18">
        <f>K81-K85-L82</f>
        <v>1.583</v>
      </c>
      <c r="L89" s="18">
        <f>L76-L85</f>
        <v>5.667</v>
      </c>
      <c r="N89" s="72"/>
    </row>
    <row r="90" spans="1:12" ht="12.75">
      <c r="A90" s="13"/>
      <c r="B90" s="5" t="s">
        <v>50</v>
      </c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25.5">
      <c r="A91" s="13"/>
      <c r="B91" s="5" t="s">
        <v>51</v>
      </c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2.75">
      <c r="A92" s="13"/>
      <c r="B92" s="5" t="s">
        <v>52</v>
      </c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2.75">
      <c r="A93" s="13" t="s">
        <v>53</v>
      </c>
      <c r="B93" s="5" t="s">
        <v>54</v>
      </c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2.75">
      <c r="A94" s="19"/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ht="12.75">
      <c r="A95" s="19"/>
      <c r="B95" s="20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2.75">
      <c r="A96" s="19"/>
      <c r="B96" s="22" t="s">
        <v>28</v>
      </c>
      <c r="H96" s="51"/>
      <c r="I96" s="51"/>
      <c r="K96" s="1" t="s">
        <v>93</v>
      </c>
      <c r="L96" s="21"/>
    </row>
    <row r="97" spans="1:12" ht="12.75">
      <c r="A97" s="19"/>
      <c r="L97" s="21"/>
    </row>
    <row r="99" spans="2:11" ht="25.5">
      <c r="B99" s="3" t="s">
        <v>91</v>
      </c>
      <c r="H99" s="51"/>
      <c r="I99" s="51"/>
      <c r="K99" s="1" t="s">
        <v>92</v>
      </c>
    </row>
  </sheetData>
  <sheetProtection/>
  <mergeCells count="21">
    <mergeCell ref="A69:L69"/>
    <mergeCell ref="A70:L70"/>
    <mergeCell ref="A71:L71"/>
    <mergeCell ref="A73:A74"/>
    <mergeCell ref="B73:B74"/>
    <mergeCell ref="C73:G73"/>
    <mergeCell ref="H73:L73"/>
    <mergeCell ref="A35:L35"/>
    <mergeCell ref="A36:L36"/>
    <mergeCell ref="A39:A40"/>
    <mergeCell ref="B39:B40"/>
    <mergeCell ref="C39:G39"/>
    <mergeCell ref="H39:L39"/>
    <mergeCell ref="A37:L37"/>
    <mergeCell ref="A1:L1"/>
    <mergeCell ref="A2:L2"/>
    <mergeCell ref="A3:L3"/>
    <mergeCell ref="A5:A6"/>
    <mergeCell ref="B5:B6"/>
    <mergeCell ref="C5:G5"/>
    <mergeCell ref="H5:L5"/>
  </mergeCells>
  <printOptions horizontalCentered="1"/>
  <pageMargins left="0.55" right="0.5" top="0.62" bottom="0.4" header="0.5118110236220472" footer="0.2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N96"/>
  <sheetViews>
    <sheetView view="pageBreakPreview" zoomScaleSheetLayoutView="100" zoomScalePageLayoutView="0" workbookViewId="0" topLeftCell="A66">
      <selection activeCell="H91" sqref="H91"/>
    </sheetView>
  </sheetViews>
  <sheetFormatPr defaultColWidth="9.00390625" defaultRowHeight="12.75"/>
  <cols>
    <col min="1" max="1" width="5.25390625" style="11" customWidth="1"/>
    <col min="2" max="2" width="34.875" style="3" customWidth="1"/>
    <col min="3" max="7" width="9.125" style="1" customWidth="1"/>
    <col min="8" max="12" width="8.25390625" style="1" customWidth="1"/>
    <col min="13" max="16384" width="9.125" style="1" customWidth="1"/>
  </cols>
  <sheetData>
    <row r="1" spans="1:12" ht="15.75">
      <c r="A1" s="76" t="s">
        <v>88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.75">
      <c r="A2" s="76" t="s">
        <v>55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5.75">
      <c r="A3" s="76" t="s">
        <v>99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1:12" ht="12.75">
      <c r="K4" s="12" t="s">
        <v>56</v>
      </c>
      <c r="L4" s="12"/>
    </row>
    <row r="5" spans="1:12" ht="25.5" customHeight="1">
      <c r="A5" s="77" t="s">
        <v>32</v>
      </c>
      <c r="B5" s="78" t="s">
        <v>3</v>
      </c>
      <c r="C5" s="77" t="s">
        <v>98</v>
      </c>
      <c r="D5" s="77"/>
      <c r="E5" s="77"/>
      <c r="F5" s="77"/>
      <c r="G5" s="77"/>
      <c r="H5" s="78" t="s">
        <v>100</v>
      </c>
      <c r="I5" s="78"/>
      <c r="J5" s="78"/>
      <c r="K5" s="78"/>
      <c r="L5" s="78"/>
    </row>
    <row r="6" spans="1:12" ht="12.75">
      <c r="A6" s="77"/>
      <c r="B6" s="78"/>
      <c r="C6" s="4" t="s">
        <v>33</v>
      </c>
      <c r="D6" s="4" t="s">
        <v>34</v>
      </c>
      <c r="E6" s="4" t="s">
        <v>35</v>
      </c>
      <c r="F6" s="4" t="s">
        <v>36</v>
      </c>
      <c r="G6" s="4" t="s">
        <v>37</v>
      </c>
      <c r="H6" s="4" t="s">
        <v>33</v>
      </c>
      <c r="I6" s="4" t="s">
        <v>34</v>
      </c>
      <c r="J6" s="4" t="s">
        <v>35</v>
      </c>
      <c r="K6" s="4" t="s">
        <v>36</v>
      </c>
      <c r="L6" s="4" t="s">
        <v>37</v>
      </c>
    </row>
    <row r="7" spans="1:12" ht="12.75">
      <c r="A7" s="13">
        <v>1</v>
      </c>
      <c r="B7" s="5">
        <v>2</v>
      </c>
      <c r="C7" s="4">
        <v>8</v>
      </c>
      <c r="D7" s="4">
        <v>9</v>
      </c>
      <c r="E7" s="4">
        <v>10</v>
      </c>
      <c r="F7" s="4">
        <v>11</v>
      </c>
      <c r="G7" s="4">
        <v>12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2" ht="12.75">
      <c r="A8" s="13">
        <v>1</v>
      </c>
      <c r="B8" s="5" t="s">
        <v>57</v>
      </c>
      <c r="C8" s="56">
        <f>C11+C13</f>
        <v>6.2019</v>
      </c>
      <c r="D8" s="56">
        <f>'АЭС 1.5'!D8+'РЭК 1.5'!D8</f>
        <v>3.2888</v>
      </c>
      <c r="E8" s="56"/>
      <c r="F8" s="56">
        <f>'АЭС 1.5'!F8+'РЭК 1.5'!F8</f>
        <v>2.9131</v>
      </c>
      <c r="G8" s="56">
        <f>'АЭС 1.5'!G8+'РЭК 1.5'!G8</f>
        <v>1.7295</v>
      </c>
      <c r="H8" s="56">
        <f>H11+H13</f>
        <v>6.7611</v>
      </c>
      <c r="I8" s="56">
        <f>'АЭС 1.5'!I8+'РЭК 1.5'!I8</f>
        <v>3.3826</v>
      </c>
      <c r="J8" s="56"/>
      <c r="K8" s="56">
        <f>'АЭС 1.5'!K8+'РЭК 1.5'!K8</f>
        <v>3.3785</v>
      </c>
      <c r="L8" s="56">
        <f>'АЭС 1.5'!L8+'РЭК 1.5'!L8</f>
        <v>2.0715</v>
      </c>
    </row>
    <row r="9" spans="1:12" ht="12.75">
      <c r="A9" s="13" t="s">
        <v>9</v>
      </c>
      <c r="B9" s="5" t="s">
        <v>39</v>
      </c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12.75">
      <c r="A10" s="13"/>
      <c r="B10" s="5" t="s">
        <v>40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ht="12.75">
      <c r="A11" s="13"/>
      <c r="B11" s="5" t="s">
        <v>34</v>
      </c>
      <c r="C11" s="56">
        <f>D11</f>
        <v>3.2888</v>
      </c>
      <c r="D11" s="56">
        <f>D8</f>
        <v>3.2888</v>
      </c>
      <c r="E11" s="56"/>
      <c r="F11" s="56"/>
      <c r="G11" s="56"/>
      <c r="H11" s="56">
        <f>I11</f>
        <v>3.3826</v>
      </c>
      <c r="I11" s="56">
        <f>I8</f>
        <v>3.3826</v>
      </c>
      <c r="J11" s="56"/>
      <c r="K11" s="56"/>
      <c r="L11" s="56"/>
    </row>
    <row r="12" spans="1:12" ht="12.75">
      <c r="A12" s="13"/>
      <c r="B12" s="5" t="s">
        <v>35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ht="12.75">
      <c r="A13" s="13"/>
      <c r="B13" s="5" t="s">
        <v>36</v>
      </c>
      <c r="C13" s="56">
        <f>F13</f>
        <v>2.9131</v>
      </c>
      <c r="D13" s="56"/>
      <c r="E13" s="56"/>
      <c r="F13" s="56">
        <f>'АЭС 1.5'!F13+'РЭК 1.5'!F13</f>
        <v>2.9131</v>
      </c>
      <c r="G13" s="56"/>
      <c r="H13" s="56">
        <f>K13</f>
        <v>3.3785</v>
      </c>
      <c r="I13" s="56"/>
      <c r="J13" s="56"/>
      <c r="K13" s="56">
        <f>'АЭС 1.5'!K13+'РЭК 1.5'!K13</f>
        <v>3.3785</v>
      </c>
      <c r="L13" s="56"/>
    </row>
    <row r="14" spans="1:12" ht="12.75">
      <c r="A14" s="13" t="s">
        <v>11</v>
      </c>
      <c r="B14" s="5" t="s">
        <v>41</v>
      </c>
      <c r="C14" s="56"/>
      <c r="D14" s="56"/>
      <c r="E14" s="56"/>
      <c r="F14" s="56"/>
      <c r="G14" s="56">
        <f>'АЭС 1.5'!G14+'РЭК 1.5'!G14</f>
        <v>1.7295</v>
      </c>
      <c r="H14" s="56"/>
      <c r="I14" s="56"/>
      <c r="J14" s="56"/>
      <c r="K14" s="56"/>
      <c r="L14" s="56">
        <f>'АЭС 1.5'!L14+'РЭК 1.5'!L14</f>
        <v>2.0715</v>
      </c>
    </row>
    <row r="15" spans="1:12" ht="25.5">
      <c r="A15" s="13" t="s">
        <v>13</v>
      </c>
      <c r="B15" s="5" t="s">
        <v>42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2" ht="25.5">
      <c r="A16" s="13" t="s">
        <v>15</v>
      </c>
      <c r="B16" s="5" t="s">
        <v>43</v>
      </c>
      <c r="C16" s="57"/>
      <c r="D16" s="56"/>
      <c r="E16" s="56"/>
      <c r="F16" s="56"/>
      <c r="G16" s="56"/>
      <c r="H16" s="57"/>
      <c r="I16" s="56"/>
      <c r="J16" s="56"/>
      <c r="K16" s="56"/>
      <c r="L16" s="56"/>
    </row>
    <row r="17" spans="1:14" ht="12.75">
      <c r="A17" s="13">
        <v>2</v>
      </c>
      <c r="B17" s="5" t="s">
        <v>58</v>
      </c>
      <c r="C17" s="56">
        <f>D17+F17+G17+E17</f>
        <v>0.2261</v>
      </c>
      <c r="D17" s="56">
        <f>'АЭС 1.5'!D17+'РЭК 1.5'!D17</f>
        <v>0.1075</v>
      </c>
      <c r="E17" s="56"/>
      <c r="F17" s="56">
        <f>'АЭС 1.5'!F17+'РЭК 1.5'!F17</f>
        <v>0.0637</v>
      </c>
      <c r="G17" s="56">
        <f>'АЭС 1.5'!G17+'РЭК 1.5'!G17</f>
        <v>0.0549</v>
      </c>
      <c r="H17" s="56">
        <f>I17+K17+L17+J17</f>
        <v>0.1477</v>
      </c>
      <c r="I17" s="56">
        <f>'АЭС 1.5'!I17+'РЭК 1.5'!I17</f>
        <v>0.0338</v>
      </c>
      <c r="J17" s="56"/>
      <c r="K17" s="56">
        <f>'АЭС 1.5'!K17+'РЭК 1.5'!K17</f>
        <v>0.0559</v>
      </c>
      <c r="L17" s="56">
        <f>'АЭС 1.5'!L17+'РЭК 1.5'!L17</f>
        <v>0.058</v>
      </c>
      <c r="N17" s="60"/>
    </row>
    <row r="18" spans="1:14" ht="12.75">
      <c r="A18" s="13"/>
      <c r="B18" s="5" t="s">
        <v>45</v>
      </c>
      <c r="C18" s="58">
        <f>C17/C8</f>
        <v>0.03646</v>
      </c>
      <c r="D18" s="58">
        <f>D17/D8</f>
        <v>0.03269</v>
      </c>
      <c r="E18" s="58"/>
      <c r="F18" s="58">
        <f>F17/F8</f>
        <v>0.02187</v>
      </c>
      <c r="G18" s="58">
        <f>G17/G8</f>
        <v>0.03174</v>
      </c>
      <c r="H18" s="58">
        <f>H17/H8</f>
        <v>0.02185</v>
      </c>
      <c r="I18" s="58">
        <f>I17/I8</f>
        <v>0.00999</v>
      </c>
      <c r="J18" s="58"/>
      <c r="K18" s="58">
        <f>K17/K8</f>
        <v>0.01655</v>
      </c>
      <c r="L18" s="58">
        <f>L17/L8</f>
        <v>0.028</v>
      </c>
      <c r="N18" s="60"/>
    </row>
    <row r="19" spans="1:14" ht="25.5">
      <c r="A19" s="13">
        <v>3</v>
      </c>
      <c r="B19" s="5" t="s">
        <v>59</v>
      </c>
      <c r="C19" s="57"/>
      <c r="D19" s="56"/>
      <c r="E19" s="56"/>
      <c r="F19" s="56"/>
      <c r="G19" s="56"/>
      <c r="H19" s="57"/>
      <c r="I19" s="56"/>
      <c r="J19" s="56"/>
      <c r="K19" s="56"/>
      <c r="L19" s="56"/>
      <c r="N19" s="60"/>
    </row>
    <row r="20" spans="1:14" ht="12.75">
      <c r="A20" s="13">
        <v>4</v>
      </c>
      <c r="B20" s="5" t="s">
        <v>47</v>
      </c>
      <c r="C20" s="56">
        <f>SUM(D20:G20)</f>
        <v>5.9758</v>
      </c>
      <c r="D20" s="56">
        <f>'АЭС 1.5'!D20+'РЭК 1.5'!D20</f>
        <v>3.1813</v>
      </c>
      <c r="E20" s="56"/>
      <c r="F20" s="56">
        <f>'АЭС 1.5'!F20+'РЭК 1.5'!F20</f>
        <v>1.1199</v>
      </c>
      <c r="G20" s="56">
        <f>'АЭС 1.5'!G20+'РЭК 1.5'!G20</f>
        <v>1.6746</v>
      </c>
      <c r="H20" s="56">
        <f>SUM(I20:L20)</f>
        <v>6.6134</v>
      </c>
      <c r="I20" s="56">
        <f>'АЭС 1.5'!I20+'РЭК 1.5'!I20</f>
        <v>3.3488</v>
      </c>
      <c r="J20" s="56"/>
      <c r="K20" s="56">
        <f>'АЭС 1.5'!K20+'РЭК 1.5'!K20</f>
        <v>1.2511</v>
      </c>
      <c r="L20" s="56">
        <f>'АЭС 1.5'!L20+'РЭК 1.5'!L20</f>
        <v>2.0135</v>
      </c>
      <c r="N20" s="60"/>
    </row>
    <row r="21" spans="1:12" ht="12.75">
      <c r="A21" s="13" t="s">
        <v>48</v>
      </c>
      <c r="B21" s="5" t="s">
        <v>49</v>
      </c>
      <c r="C21" s="56">
        <f>C8-C17</f>
        <v>5.9758</v>
      </c>
      <c r="D21" s="56">
        <f>'АЭС 1.5'!D21+'РЭК 1.5'!D21</f>
        <v>3.1813</v>
      </c>
      <c r="E21" s="56"/>
      <c r="F21" s="56">
        <f>'АЭС 1.5'!F21+'РЭК 1.5'!F21</f>
        <v>1.1199</v>
      </c>
      <c r="G21" s="56">
        <f>'АЭС 1.5'!G21+'РЭК 1.5'!G21</f>
        <v>1.6746</v>
      </c>
      <c r="H21" s="56">
        <f>H8-H17</f>
        <v>6.6134</v>
      </c>
      <c r="I21" s="56">
        <f>'АЭС 1.5'!I21+'РЭК 1.5'!I21</f>
        <v>3.3488</v>
      </c>
      <c r="J21" s="56"/>
      <c r="K21" s="56">
        <f>'АЭС 1.5'!K21+'РЭК 1.5'!K21</f>
        <v>1.2511</v>
      </c>
      <c r="L21" s="56">
        <f>'АЭС 1.5'!L21+'РЭК 1.5'!L21</f>
        <v>2.0135</v>
      </c>
    </row>
    <row r="22" spans="1:12" ht="12.75">
      <c r="A22" s="13"/>
      <c r="B22" s="5" t="s">
        <v>50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25.5">
      <c r="A23" s="13"/>
      <c r="B23" s="5" t="s">
        <v>51</v>
      </c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2.75">
      <c r="A24" s="13"/>
      <c r="B24" s="5" t="s">
        <v>52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2.75">
      <c r="A25" s="13" t="s">
        <v>53</v>
      </c>
      <c r="B25" s="5" t="s">
        <v>54</v>
      </c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2.75">
      <c r="A26" s="19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12.75">
      <c r="A27" s="19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12.75">
      <c r="A28" s="19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2.75">
      <c r="A29" s="19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1" spans="2:11" ht="12.75">
      <c r="B31" s="22" t="s">
        <v>28</v>
      </c>
      <c r="K31" s="1" t="s">
        <v>29</v>
      </c>
    </row>
    <row r="34" spans="1:12" ht="15.75">
      <c r="A34" s="76" t="s">
        <v>88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1:12" ht="15.75">
      <c r="A35" s="76" t="s">
        <v>55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2" ht="15.75">
      <c r="A36" s="76" t="s">
        <v>102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11:12" ht="12.75">
      <c r="K37" s="12" t="s">
        <v>56</v>
      </c>
      <c r="L37" s="12"/>
    </row>
    <row r="38" spans="1:12" ht="25.5" customHeight="1">
      <c r="A38" s="77" t="s">
        <v>32</v>
      </c>
      <c r="B38" s="78" t="s">
        <v>3</v>
      </c>
      <c r="C38" s="77" t="s">
        <v>98</v>
      </c>
      <c r="D38" s="77"/>
      <c r="E38" s="77"/>
      <c r="F38" s="77"/>
      <c r="G38" s="77"/>
      <c r="H38" s="78" t="s">
        <v>100</v>
      </c>
      <c r="I38" s="78"/>
      <c r="J38" s="78"/>
      <c r="K38" s="78"/>
      <c r="L38" s="78"/>
    </row>
    <row r="39" spans="1:12" ht="12.75">
      <c r="A39" s="77"/>
      <c r="B39" s="78"/>
      <c r="C39" s="4" t="s">
        <v>33</v>
      </c>
      <c r="D39" s="4" t="s">
        <v>34</v>
      </c>
      <c r="E39" s="4" t="s">
        <v>35</v>
      </c>
      <c r="F39" s="4" t="s">
        <v>36</v>
      </c>
      <c r="G39" s="4" t="s">
        <v>37</v>
      </c>
      <c r="H39" s="4" t="s">
        <v>33</v>
      </c>
      <c r="I39" s="4" t="s">
        <v>34</v>
      </c>
      <c r="J39" s="4" t="s">
        <v>35</v>
      </c>
      <c r="K39" s="4" t="s">
        <v>36</v>
      </c>
      <c r="L39" s="4" t="s">
        <v>37</v>
      </c>
    </row>
    <row r="40" spans="1:12" ht="12.75">
      <c r="A40" s="13">
        <v>1</v>
      </c>
      <c r="B40" s="5">
        <v>2</v>
      </c>
      <c r="C40" s="4">
        <v>8</v>
      </c>
      <c r="D40" s="4">
        <v>9</v>
      </c>
      <c r="E40" s="4">
        <v>10</v>
      </c>
      <c r="F40" s="4">
        <v>11</v>
      </c>
      <c r="G40" s="4">
        <v>12</v>
      </c>
      <c r="H40" s="4">
        <v>8</v>
      </c>
      <c r="I40" s="4">
        <v>9</v>
      </c>
      <c r="J40" s="4">
        <v>10</v>
      </c>
      <c r="K40" s="4">
        <v>11</v>
      </c>
      <c r="L40" s="4">
        <v>12</v>
      </c>
    </row>
    <row r="41" spans="1:12" ht="12.75">
      <c r="A41" s="13">
        <v>1</v>
      </c>
      <c r="B41" s="5" t="s">
        <v>57</v>
      </c>
      <c r="C41" s="56">
        <f>C44+C46</f>
        <v>6.3318</v>
      </c>
      <c r="D41" s="56">
        <f>'АЭС 1.5'!D41+'РЭК 1.5'!D41</f>
        <v>3.335</v>
      </c>
      <c r="E41" s="56"/>
      <c r="F41" s="56">
        <f>'АЭС 1.5'!F41+'РЭК 1.5'!F41</f>
        <v>2.9968</v>
      </c>
      <c r="G41" s="56">
        <f>'АЭС 1.5'!G41+'РЭК 1.5'!G41</f>
        <v>1.7613</v>
      </c>
      <c r="H41" s="56">
        <f>H44+H46</f>
        <v>7.0472</v>
      </c>
      <c r="I41" s="56">
        <f>'АЭС 1.5'!I41+'РЭК 1.5'!I41</f>
        <v>3.663</v>
      </c>
      <c r="J41" s="56"/>
      <c r="K41" s="56">
        <f>'АЭС 1.5'!K41+'РЭК 1.5'!K41</f>
        <v>3.3842</v>
      </c>
      <c r="L41" s="56">
        <f>'АЭС 1.5'!L41+'РЭК 1.5'!L41</f>
        <v>2.0856</v>
      </c>
    </row>
    <row r="42" spans="1:12" ht="12.75">
      <c r="A42" s="13" t="s">
        <v>9</v>
      </c>
      <c r="B42" s="5" t="s">
        <v>39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1:12" ht="12.75">
      <c r="A43" s="13"/>
      <c r="B43" s="5" t="s">
        <v>40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spans="1:12" ht="12.75">
      <c r="A44" s="13"/>
      <c r="B44" s="5" t="s">
        <v>34</v>
      </c>
      <c r="C44" s="56">
        <f>D44</f>
        <v>3.335</v>
      </c>
      <c r="D44" s="56">
        <f>D41</f>
        <v>3.335</v>
      </c>
      <c r="E44" s="56"/>
      <c r="F44" s="56"/>
      <c r="G44" s="56"/>
      <c r="H44" s="56">
        <f>I44</f>
        <v>3.663</v>
      </c>
      <c r="I44" s="56">
        <f>I41</f>
        <v>3.663</v>
      </c>
      <c r="J44" s="56"/>
      <c r="K44" s="56"/>
      <c r="L44" s="56"/>
    </row>
    <row r="45" spans="1:12" ht="12.75">
      <c r="A45" s="13"/>
      <c r="B45" s="5" t="s">
        <v>35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</row>
    <row r="46" spans="1:12" ht="12.75">
      <c r="A46" s="13"/>
      <c r="B46" s="5" t="s">
        <v>36</v>
      </c>
      <c r="C46" s="56">
        <f>F46</f>
        <v>2.9968</v>
      </c>
      <c r="D46" s="56"/>
      <c r="E46" s="56"/>
      <c r="F46" s="56">
        <f>'АЭС 1.5'!F46+'РЭК 1.5'!F46</f>
        <v>2.9968</v>
      </c>
      <c r="G46" s="56"/>
      <c r="H46" s="56">
        <f>K46</f>
        <v>3.3842</v>
      </c>
      <c r="I46" s="56"/>
      <c r="J46" s="56"/>
      <c r="K46" s="56">
        <f>'АЭС 1.5'!K46+'РЭК 1.5'!K46</f>
        <v>3.3842</v>
      </c>
      <c r="L46" s="56"/>
    </row>
    <row r="47" spans="1:12" ht="12.75">
      <c r="A47" s="13" t="s">
        <v>11</v>
      </c>
      <c r="B47" s="5" t="s">
        <v>41</v>
      </c>
      <c r="C47" s="56"/>
      <c r="D47" s="56"/>
      <c r="E47" s="56"/>
      <c r="F47" s="56"/>
      <c r="G47" s="56">
        <f>'АЭС 1.5'!G47+'РЭК 1.5'!G47</f>
        <v>1.7613</v>
      </c>
      <c r="H47" s="56"/>
      <c r="I47" s="56"/>
      <c r="J47" s="56"/>
      <c r="K47" s="56"/>
      <c r="L47" s="56">
        <f>'АЭС 1.5'!L47+'РЭК 1.5'!L47</f>
        <v>2.0856</v>
      </c>
    </row>
    <row r="48" spans="1:12" ht="25.5">
      <c r="A48" s="13" t="s">
        <v>13</v>
      </c>
      <c r="B48" s="5" t="s">
        <v>42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</row>
    <row r="49" spans="1:12" ht="25.5">
      <c r="A49" s="13" t="s">
        <v>15</v>
      </c>
      <c r="B49" s="5" t="s">
        <v>43</v>
      </c>
      <c r="C49" s="57"/>
      <c r="D49" s="56"/>
      <c r="E49" s="56"/>
      <c r="F49" s="56"/>
      <c r="G49" s="56"/>
      <c r="H49" s="57"/>
      <c r="I49" s="56"/>
      <c r="J49" s="56"/>
      <c r="K49" s="56"/>
      <c r="L49" s="56"/>
    </row>
    <row r="50" spans="1:14" ht="12.75">
      <c r="A50" s="13">
        <v>2</v>
      </c>
      <c r="B50" s="5" t="s">
        <v>58</v>
      </c>
      <c r="C50" s="56">
        <f>D50+F50+G50+E50</f>
        <v>0.2303</v>
      </c>
      <c r="D50" s="56">
        <f>'АЭС 1.5'!D50+'РЭК 1.5'!D50</f>
        <v>0.11</v>
      </c>
      <c r="E50" s="56"/>
      <c r="F50" s="56">
        <f>'АЭС 1.5'!F50+'РЭК 1.5'!F50</f>
        <v>0.0656</v>
      </c>
      <c r="G50" s="56">
        <f>'АЭС 1.5'!G50+'РЭК 1.5'!G50</f>
        <v>0.0547</v>
      </c>
      <c r="H50" s="56">
        <f>I50+K50+L50+J50</f>
        <v>0.1508</v>
      </c>
      <c r="I50" s="56">
        <f>'АЭС 1.5'!I50+'РЭК 1.5'!I50</f>
        <v>0.0366</v>
      </c>
      <c r="J50" s="56"/>
      <c r="K50" s="56">
        <f>'АЭС 1.5'!K50+'РЭК 1.5'!K50</f>
        <v>0.0558</v>
      </c>
      <c r="L50" s="56">
        <f>'АЭС 1.5'!L50+'РЭК 1.5'!L50</f>
        <v>0.0584</v>
      </c>
      <c r="N50" s="60"/>
    </row>
    <row r="51" spans="1:12" ht="12.75">
      <c r="A51" s="13"/>
      <c r="B51" s="5" t="s">
        <v>45</v>
      </c>
      <c r="C51" s="58">
        <f>C50/C41</f>
        <v>0.03637</v>
      </c>
      <c r="D51" s="58">
        <f>D50/D41</f>
        <v>0.03298</v>
      </c>
      <c r="E51" s="58"/>
      <c r="F51" s="58">
        <f>F50/F41</f>
        <v>0.02189</v>
      </c>
      <c r="G51" s="58">
        <f>G50/G41</f>
        <v>0.03106</v>
      </c>
      <c r="H51" s="58">
        <f>H50/H41</f>
        <v>0.0214</v>
      </c>
      <c r="I51" s="58">
        <f>I50/I41</f>
        <v>0.00999</v>
      </c>
      <c r="J51" s="58"/>
      <c r="K51" s="58">
        <f>K50/K41</f>
        <v>0.01649</v>
      </c>
      <c r="L51" s="58">
        <f>L50/L41</f>
        <v>0.028</v>
      </c>
    </row>
    <row r="52" spans="1:12" ht="25.5">
      <c r="A52" s="13">
        <v>3</v>
      </c>
      <c r="B52" s="5" t="s">
        <v>59</v>
      </c>
      <c r="C52" s="57"/>
      <c r="D52" s="56"/>
      <c r="E52" s="56"/>
      <c r="F52" s="56"/>
      <c r="G52" s="56"/>
      <c r="H52" s="57"/>
      <c r="I52" s="56"/>
      <c r="J52" s="56"/>
      <c r="K52" s="56"/>
      <c r="L52" s="56"/>
    </row>
    <row r="53" spans="1:14" ht="12.75">
      <c r="A53" s="13">
        <v>4</v>
      </c>
      <c r="B53" s="5" t="s">
        <v>47</v>
      </c>
      <c r="C53" s="56">
        <f>SUM(D53:G53)</f>
        <v>6.1015</v>
      </c>
      <c r="D53" s="56">
        <f>'АЭС 1.5'!D53+'РЭК 1.5'!D53</f>
        <v>3.225</v>
      </c>
      <c r="E53" s="56"/>
      <c r="F53" s="56">
        <f>'АЭС 1.5'!F53+'РЭК 1.5'!F53</f>
        <v>1.1699</v>
      </c>
      <c r="G53" s="56">
        <f>'АЭС 1.5'!G53+'РЭК 1.5'!G53</f>
        <v>1.7066</v>
      </c>
      <c r="H53" s="56">
        <f>SUM(I53:L53)</f>
        <v>6.8964</v>
      </c>
      <c r="I53" s="56">
        <f>'АЭС 1.5'!I53+'РЭК 1.5'!I53</f>
        <v>3.6264</v>
      </c>
      <c r="J53" s="56"/>
      <c r="K53" s="56">
        <f>'АЭС 1.5'!K53+'РЭК 1.5'!K53</f>
        <v>1.2428</v>
      </c>
      <c r="L53" s="56">
        <f>'АЭС 1.5'!L53+'РЭК 1.5'!L53</f>
        <v>2.0272</v>
      </c>
      <c r="N53" s="60"/>
    </row>
    <row r="54" spans="1:12" ht="12.75">
      <c r="A54" s="13" t="s">
        <v>48</v>
      </c>
      <c r="B54" s="5" t="s">
        <v>49</v>
      </c>
      <c r="C54" s="56">
        <f>C41-C50</f>
        <v>6.1015</v>
      </c>
      <c r="D54" s="56">
        <f>'АЭС 1.5'!D54+'РЭК 1.5'!D54</f>
        <v>3.225</v>
      </c>
      <c r="E54" s="56"/>
      <c r="F54" s="56">
        <f>'АЭС 1.5'!F54+'РЭК 1.5'!F54</f>
        <v>1.1699</v>
      </c>
      <c r="G54" s="56">
        <f>'АЭС 1.5'!G54+'РЭК 1.5'!G54</f>
        <v>1.7066</v>
      </c>
      <c r="H54" s="56">
        <f>H41-H50</f>
        <v>6.8964</v>
      </c>
      <c r="I54" s="56">
        <f>'АЭС 1.5'!I54+'РЭК 1.5'!I54</f>
        <v>3.6264</v>
      </c>
      <c r="J54" s="56"/>
      <c r="K54" s="56">
        <f>'АЭС 1.5'!K54+'РЭК 1.5'!K54</f>
        <v>1.2428</v>
      </c>
      <c r="L54" s="56">
        <f>'АЭС 1.5'!L54+'РЭК 1.5'!L54</f>
        <v>2.0272</v>
      </c>
    </row>
    <row r="55" spans="1:12" ht="12.75">
      <c r="A55" s="13"/>
      <c r="B55" s="5" t="s">
        <v>50</v>
      </c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25.5">
      <c r="A56" s="13"/>
      <c r="B56" s="5" t="s">
        <v>51</v>
      </c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13"/>
      <c r="B57" s="5" t="s">
        <v>52</v>
      </c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13" t="s">
        <v>53</v>
      </c>
      <c r="B58" s="5" t="s">
        <v>54</v>
      </c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19"/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12.75">
      <c r="A60" s="19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2.75">
      <c r="A61" s="19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2.75">
      <c r="A62" s="19"/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4" spans="2:11" ht="12.75">
      <c r="B64" s="22" t="s">
        <v>28</v>
      </c>
      <c r="K64" s="1" t="s">
        <v>29</v>
      </c>
    </row>
    <row r="66" spans="1:12" ht="15.75">
      <c r="A66" s="76" t="s">
        <v>88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</row>
    <row r="67" spans="1:12" ht="15.75">
      <c r="A67" s="76" t="s">
        <v>55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</row>
    <row r="68" spans="1:12" ht="15.75">
      <c r="A68" s="76" t="s">
        <v>101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</row>
    <row r="69" spans="11:12" ht="12.75">
      <c r="K69" s="12" t="s">
        <v>56</v>
      </c>
      <c r="L69" s="12"/>
    </row>
    <row r="70" spans="1:12" ht="24.75" customHeight="1">
      <c r="A70" s="79" t="s">
        <v>32</v>
      </c>
      <c r="B70" s="81" t="s">
        <v>3</v>
      </c>
      <c r="C70" s="77" t="s">
        <v>98</v>
      </c>
      <c r="D70" s="77"/>
      <c r="E70" s="77"/>
      <c r="F70" s="77"/>
      <c r="G70" s="77"/>
      <c r="H70" s="78" t="s">
        <v>100</v>
      </c>
      <c r="I70" s="78"/>
      <c r="J70" s="78"/>
      <c r="K70" s="78"/>
      <c r="L70" s="78"/>
    </row>
    <row r="71" spans="1:12" ht="12.75">
      <c r="A71" s="80"/>
      <c r="B71" s="82"/>
      <c r="C71" s="4" t="s">
        <v>33</v>
      </c>
      <c r="D71" s="4" t="s">
        <v>34</v>
      </c>
      <c r="E71" s="4" t="s">
        <v>35</v>
      </c>
      <c r="F71" s="4" t="s">
        <v>36</v>
      </c>
      <c r="G71" s="4" t="s">
        <v>37</v>
      </c>
      <c r="H71" s="4" t="s">
        <v>33</v>
      </c>
      <c r="I71" s="4" t="s">
        <v>34</v>
      </c>
      <c r="J71" s="4" t="s">
        <v>35</v>
      </c>
      <c r="K71" s="4" t="s">
        <v>36</v>
      </c>
      <c r="L71" s="4" t="s">
        <v>37</v>
      </c>
    </row>
    <row r="72" spans="1:12" ht="12.75">
      <c r="A72" s="13">
        <v>1</v>
      </c>
      <c r="B72" s="5">
        <v>2</v>
      </c>
      <c r="C72" s="4">
        <v>8</v>
      </c>
      <c r="D72" s="4">
        <v>9</v>
      </c>
      <c r="E72" s="4">
        <v>10</v>
      </c>
      <c r="F72" s="4">
        <v>11</v>
      </c>
      <c r="G72" s="4">
        <v>12</v>
      </c>
      <c r="H72" s="4">
        <v>8</v>
      </c>
      <c r="I72" s="4">
        <v>9</v>
      </c>
      <c r="J72" s="4">
        <v>10</v>
      </c>
      <c r="K72" s="4">
        <v>11</v>
      </c>
      <c r="L72" s="4">
        <v>12</v>
      </c>
    </row>
    <row r="73" spans="1:12" ht="12.75">
      <c r="A73" s="13">
        <v>1</v>
      </c>
      <c r="B73" s="5" t="s">
        <v>57</v>
      </c>
      <c r="C73" s="66">
        <f>C76+C78</f>
        <v>6.2669</v>
      </c>
      <c r="D73" s="56">
        <f>(D41+D8)/2</f>
        <v>3.3119</v>
      </c>
      <c r="E73" s="56"/>
      <c r="F73" s="56">
        <f>(F41+F8)/2</f>
        <v>2.955</v>
      </c>
      <c r="G73" s="56">
        <f>(G41+G8)/2</f>
        <v>1.7454</v>
      </c>
      <c r="H73" s="66">
        <f>H76+H78</f>
        <v>6.9042</v>
      </c>
      <c r="I73" s="56">
        <f>(I41+I8)/2</f>
        <v>3.5228</v>
      </c>
      <c r="J73" s="56"/>
      <c r="K73" s="56">
        <f>(K41+K8)/2</f>
        <v>3.3814</v>
      </c>
      <c r="L73" s="56">
        <f>(L41+L8)/2</f>
        <v>2.0786</v>
      </c>
    </row>
    <row r="74" spans="1:12" ht="12.75">
      <c r="A74" s="13" t="s">
        <v>9</v>
      </c>
      <c r="B74" s="5" t="s">
        <v>39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</row>
    <row r="75" spans="1:12" ht="12.75">
      <c r="A75" s="13"/>
      <c r="B75" s="5" t="s">
        <v>40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</row>
    <row r="76" spans="1:12" ht="12.75">
      <c r="A76" s="13"/>
      <c r="B76" s="5" t="s">
        <v>34</v>
      </c>
      <c r="C76" s="56">
        <f>D76</f>
        <v>3.3119</v>
      </c>
      <c r="D76" s="56">
        <f>D73</f>
        <v>3.3119</v>
      </c>
      <c r="E76" s="56"/>
      <c r="F76" s="56"/>
      <c r="G76" s="56"/>
      <c r="H76" s="56">
        <f>I76</f>
        <v>3.5228</v>
      </c>
      <c r="I76" s="56">
        <f>I73</f>
        <v>3.5228</v>
      </c>
      <c r="J76" s="56"/>
      <c r="K76" s="56"/>
      <c r="L76" s="56"/>
    </row>
    <row r="77" spans="1:12" ht="12.75">
      <c r="A77" s="13"/>
      <c r="B77" s="5" t="s">
        <v>35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</row>
    <row r="78" spans="1:12" ht="12.75">
      <c r="A78" s="13"/>
      <c r="B78" s="5" t="s">
        <v>36</v>
      </c>
      <c r="C78" s="56">
        <f>F78</f>
        <v>2.955</v>
      </c>
      <c r="D78" s="56"/>
      <c r="E78" s="56"/>
      <c r="F78" s="56">
        <f>(F46+F13)/2</f>
        <v>2.955</v>
      </c>
      <c r="G78" s="56"/>
      <c r="H78" s="56">
        <f>K78</f>
        <v>3.3814</v>
      </c>
      <c r="I78" s="56"/>
      <c r="J78" s="56"/>
      <c r="K78" s="56">
        <f>(K46+K13)/2</f>
        <v>3.3814</v>
      </c>
      <c r="L78" s="56"/>
    </row>
    <row r="79" spans="1:12" ht="12.75">
      <c r="A79" s="13" t="s">
        <v>11</v>
      </c>
      <c r="B79" s="5" t="s">
        <v>41</v>
      </c>
      <c r="C79" s="56"/>
      <c r="D79" s="56"/>
      <c r="E79" s="56"/>
      <c r="F79" s="56"/>
      <c r="G79" s="56">
        <f>(G47+G14)/2</f>
        <v>1.7454</v>
      </c>
      <c r="H79" s="56"/>
      <c r="I79" s="56"/>
      <c r="J79" s="56"/>
      <c r="K79" s="56"/>
      <c r="L79" s="56">
        <f>(L47+L14)/2</f>
        <v>2.0786</v>
      </c>
    </row>
    <row r="80" spans="1:12" ht="25.5">
      <c r="A80" s="13" t="s">
        <v>13</v>
      </c>
      <c r="B80" s="5" t="s">
        <v>42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</row>
    <row r="81" spans="1:12" ht="25.5">
      <c r="A81" s="13" t="s">
        <v>15</v>
      </c>
      <c r="B81" s="5" t="s">
        <v>43</v>
      </c>
      <c r="C81" s="57"/>
      <c r="D81" s="56"/>
      <c r="E81" s="56"/>
      <c r="F81" s="56"/>
      <c r="G81" s="56"/>
      <c r="H81" s="57"/>
      <c r="I81" s="56"/>
      <c r="J81" s="56"/>
      <c r="K81" s="56"/>
      <c r="L81" s="56"/>
    </row>
    <row r="82" spans="1:14" ht="12.75">
      <c r="A82" s="13">
        <v>2</v>
      </c>
      <c r="B82" s="5" t="s">
        <v>58</v>
      </c>
      <c r="C82" s="66">
        <f>(C50+C17)/2</f>
        <v>0.2282</v>
      </c>
      <c r="D82" s="56">
        <f>(D50+D17)/2</f>
        <v>0.1088</v>
      </c>
      <c r="E82" s="56"/>
      <c r="F82" s="56">
        <f>(F50+F17)/2</f>
        <v>0.0647</v>
      </c>
      <c r="G82" s="56">
        <f>(G50+G17)/2</f>
        <v>0.0548</v>
      </c>
      <c r="H82" s="66">
        <f>(H50+H17)/2</f>
        <v>0.1493</v>
      </c>
      <c r="I82" s="56">
        <f>(I50+I17)/2</f>
        <v>0.0352</v>
      </c>
      <c r="J82" s="56"/>
      <c r="K82" s="56">
        <f>(K50+K17)/2</f>
        <v>0.0559</v>
      </c>
      <c r="L82" s="56">
        <f>(L50+L17)/2</f>
        <v>0.0582</v>
      </c>
      <c r="N82" s="60"/>
    </row>
    <row r="83" spans="1:12" ht="12.75">
      <c r="A83" s="13"/>
      <c r="B83" s="5" t="s">
        <v>45</v>
      </c>
      <c r="C83" s="46">
        <f>C82/C73</f>
        <v>0.0364</v>
      </c>
      <c r="D83" s="46">
        <f>(D51+D18)/2</f>
        <v>0.0328</v>
      </c>
      <c r="E83" s="46"/>
      <c r="F83" s="46">
        <f>(F51+F18)/2</f>
        <v>0.0219</v>
      </c>
      <c r="G83" s="46">
        <f>(G51+G18)/2</f>
        <v>0.0314</v>
      </c>
      <c r="H83" s="46">
        <f>H82/H73</f>
        <v>0.0216</v>
      </c>
      <c r="I83" s="46">
        <f>(I51+I18)/2</f>
        <v>0.01</v>
      </c>
      <c r="J83" s="46"/>
      <c r="K83" s="46">
        <f>(K51+K18)/2</f>
        <v>0.0165</v>
      </c>
      <c r="L83" s="46">
        <f>(L51+L18)/2</f>
        <v>0.028</v>
      </c>
    </row>
    <row r="84" spans="1:12" ht="25.5">
      <c r="A84" s="13">
        <v>3</v>
      </c>
      <c r="B84" s="5" t="s">
        <v>59</v>
      </c>
      <c r="C84" s="57"/>
      <c r="D84" s="56"/>
      <c r="E84" s="56"/>
      <c r="F84" s="56"/>
      <c r="G84" s="56"/>
      <c r="H84" s="57"/>
      <c r="I84" s="56"/>
      <c r="J84" s="56"/>
      <c r="K84" s="56"/>
      <c r="L84" s="56"/>
    </row>
    <row r="85" spans="1:14" ht="12.75">
      <c r="A85" s="13">
        <v>4</v>
      </c>
      <c r="B85" s="5" t="s">
        <v>47</v>
      </c>
      <c r="C85" s="66">
        <f>SUM(D85:G85)</f>
        <v>6.0387</v>
      </c>
      <c r="D85" s="56">
        <f>D86</f>
        <v>3.2032</v>
      </c>
      <c r="E85" s="56"/>
      <c r="F85" s="56">
        <f>(F53+F20)/2</f>
        <v>1.1449</v>
      </c>
      <c r="G85" s="56">
        <f>(G53+G20)/2</f>
        <v>1.6906</v>
      </c>
      <c r="H85" s="66">
        <f>SUM(I85:L85)</f>
        <v>6.755</v>
      </c>
      <c r="I85" s="56">
        <f>I86</f>
        <v>3.4876</v>
      </c>
      <c r="J85" s="56"/>
      <c r="K85" s="56">
        <f>(K53+K20)/2</f>
        <v>1.247</v>
      </c>
      <c r="L85" s="56">
        <f>(L53+L20)/2</f>
        <v>2.0204</v>
      </c>
      <c r="N85" s="60"/>
    </row>
    <row r="86" spans="1:12" ht="12.75">
      <c r="A86" s="13" t="s">
        <v>48</v>
      </c>
      <c r="B86" s="5" t="s">
        <v>49</v>
      </c>
      <c r="C86" s="56">
        <f>C73-C82</f>
        <v>6.0387</v>
      </c>
      <c r="D86" s="56">
        <f>(D54+D21)/2</f>
        <v>3.2032</v>
      </c>
      <c r="E86" s="56"/>
      <c r="F86" s="56">
        <f>(F54+F21)/2</f>
        <v>1.1449</v>
      </c>
      <c r="G86" s="56">
        <f>(G54+G21)/2</f>
        <v>1.6906</v>
      </c>
      <c r="H86" s="56">
        <f>H73-H82</f>
        <v>6.7549</v>
      </c>
      <c r="I86" s="56">
        <f>(I54+I21)/2</f>
        <v>3.4876</v>
      </c>
      <c r="J86" s="56"/>
      <c r="K86" s="56">
        <f>(K54+K21)/2</f>
        <v>1.247</v>
      </c>
      <c r="L86" s="56">
        <f>(L54+L21)/2</f>
        <v>2.0204</v>
      </c>
    </row>
    <row r="87" spans="1:12" ht="12.75">
      <c r="A87" s="13"/>
      <c r="B87" s="5" t="s">
        <v>50</v>
      </c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25.5">
      <c r="A88" s="13"/>
      <c r="B88" s="5" t="s">
        <v>51</v>
      </c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13"/>
      <c r="B89" s="5" t="s">
        <v>52</v>
      </c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13" t="s">
        <v>53</v>
      </c>
      <c r="B90" s="5" t="s">
        <v>54</v>
      </c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19"/>
      <c r="B91" s="20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 ht="12.75">
      <c r="A92" s="19"/>
      <c r="B92" s="20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 ht="12.75">
      <c r="A93" s="19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 ht="12.75">
      <c r="A94" s="19"/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6" spans="2:11" ht="12.75">
      <c r="B96" s="22" t="s">
        <v>28</v>
      </c>
      <c r="K96" s="1" t="s">
        <v>29</v>
      </c>
    </row>
  </sheetData>
  <sheetProtection/>
  <mergeCells count="21">
    <mergeCell ref="A1:L1"/>
    <mergeCell ref="A2:L2"/>
    <mergeCell ref="A3:L3"/>
    <mergeCell ref="A5:A6"/>
    <mergeCell ref="B5:B6"/>
    <mergeCell ref="C5:G5"/>
    <mergeCell ref="H5:L5"/>
    <mergeCell ref="A34:L34"/>
    <mergeCell ref="A35:L35"/>
    <mergeCell ref="A36:L36"/>
    <mergeCell ref="A38:A39"/>
    <mergeCell ref="B38:B39"/>
    <mergeCell ref="C38:G38"/>
    <mergeCell ref="H38:L38"/>
    <mergeCell ref="A66:L66"/>
    <mergeCell ref="A67:L67"/>
    <mergeCell ref="A68:L68"/>
    <mergeCell ref="A70:A71"/>
    <mergeCell ref="B70:B71"/>
    <mergeCell ref="C70:G70"/>
    <mergeCell ref="H70:L70"/>
  </mergeCells>
  <printOptions horizontalCentered="1"/>
  <pageMargins left="0.52" right="0.47" top="0.85" bottom="0.72" header="0.5118110236220472" footer="0.5118110236220472"/>
  <pageSetup horizontalDpi="600" verticalDpi="600" orientation="landscape" paperSize="9" r:id="rId1"/>
  <rowBreaks count="2" manualBreakCount="2">
    <brk id="33" max="255" man="1"/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A1:M94"/>
  <sheetViews>
    <sheetView view="pageBreakPreview" zoomScaleSheetLayoutView="100" zoomScalePageLayoutView="0" workbookViewId="0" topLeftCell="A71">
      <selection activeCell="H87" sqref="H87"/>
    </sheetView>
  </sheetViews>
  <sheetFormatPr defaultColWidth="9.00390625" defaultRowHeight="12.75"/>
  <cols>
    <col min="1" max="1" width="5.25390625" style="11" customWidth="1"/>
    <col min="2" max="2" width="34.875" style="3" customWidth="1"/>
    <col min="3" max="7" width="9.125" style="1" customWidth="1"/>
    <col min="8" max="12" width="8.75390625" style="1" customWidth="1"/>
    <col min="13" max="16384" width="9.125" style="1" customWidth="1"/>
  </cols>
  <sheetData>
    <row r="1" spans="1:12" ht="15.75">
      <c r="A1" s="76" t="s">
        <v>88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.75">
      <c r="A2" s="76" t="s">
        <v>55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5.75">
      <c r="A3" s="76" t="s">
        <v>103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1:12" ht="12.75">
      <c r="K4" s="12" t="s">
        <v>56</v>
      </c>
      <c r="L4" s="12"/>
    </row>
    <row r="5" spans="1:12" ht="25.5" customHeight="1">
      <c r="A5" s="77" t="s">
        <v>32</v>
      </c>
      <c r="B5" s="78" t="s">
        <v>3</v>
      </c>
      <c r="C5" s="77" t="s">
        <v>98</v>
      </c>
      <c r="D5" s="77"/>
      <c r="E5" s="77"/>
      <c r="F5" s="77"/>
      <c r="G5" s="77"/>
      <c r="H5" s="78" t="s">
        <v>100</v>
      </c>
      <c r="I5" s="78"/>
      <c r="J5" s="78"/>
      <c r="K5" s="78"/>
      <c r="L5" s="78"/>
    </row>
    <row r="6" spans="1:12" ht="12.75">
      <c r="A6" s="77"/>
      <c r="B6" s="78"/>
      <c r="C6" s="4" t="s">
        <v>33</v>
      </c>
      <c r="D6" s="4" t="s">
        <v>34</v>
      </c>
      <c r="E6" s="4" t="s">
        <v>35</v>
      </c>
      <c r="F6" s="4" t="s">
        <v>36</v>
      </c>
      <c r="G6" s="4" t="s">
        <v>37</v>
      </c>
      <c r="H6" s="4" t="s">
        <v>33</v>
      </c>
      <c r="I6" s="4" t="s">
        <v>34</v>
      </c>
      <c r="J6" s="4" t="s">
        <v>35</v>
      </c>
      <c r="K6" s="4" t="s">
        <v>36</v>
      </c>
      <c r="L6" s="4" t="s">
        <v>37</v>
      </c>
    </row>
    <row r="7" spans="1:12" ht="12.75">
      <c r="A7" s="13">
        <v>1</v>
      </c>
      <c r="B7" s="5">
        <v>2</v>
      </c>
      <c r="C7" s="4">
        <v>8</v>
      </c>
      <c r="D7" s="4">
        <v>9</v>
      </c>
      <c r="E7" s="4">
        <v>10</v>
      </c>
      <c r="F7" s="4">
        <v>11</v>
      </c>
      <c r="G7" s="4">
        <v>12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2" ht="12.75">
      <c r="A8" s="13">
        <v>1</v>
      </c>
      <c r="B8" s="5" t="s">
        <v>57</v>
      </c>
      <c r="C8" s="56">
        <f>C11+C13</f>
        <v>5.1869</v>
      </c>
      <c r="D8" s="53">
        <f>D20/(1-D18/100)</f>
        <v>3.2888</v>
      </c>
      <c r="E8" s="53"/>
      <c r="F8" s="53">
        <f>(F20+G8)/(1-F18/100)</f>
        <v>1.8981</v>
      </c>
      <c r="G8" s="53">
        <f>G20/(1-G18/100)</f>
        <v>0.9948</v>
      </c>
      <c r="H8" s="56">
        <f>H11+H13</f>
        <v>5.7235</v>
      </c>
      <c r="I8" s="53">
        <f>I20/(1-I18/100)</f>
        <v>3.3826</v>
      </c>
      <c r="J8" s="53"/>
      <c r="K8" s="53">
        <f>(K20+L8)/(1-K18/100)</f>
        <v>2.3409</v>
      </c>
      <c r="L8" s="53">
        <f>L20/(1-L18/100)</f>
        <v>1.2587</v>
      </c>
    </row>
    <row r="9" spans="1:12" ht="12.75">
      <c r="A9" s="13" t="s">
        <v>9</v>
      </c>
      <c r="B9" s="5" t="s">
        <v>39</v>
      </c>
      <c r="C9" s="56"/>
      <c r="D9" s="56"/>
      <c r="E9" s="56"/>
      <c r="F9" s="56"/>
      <c r="G9" s="53"/>
      <c r="H9" s="56"/>
      <c r="I9" s="56"/>
      <c r="J9" s="56"/>
      <c r="K9" s="56"/>
      <c r="L9" s="53"/>
    </row>
    <row r="10" spans="1:12" ht="12.75">
      <c r="A10" s="13"/>
      <c r="B10" s="5" t="s">
        <v>40</v>
      </c>
      <c r="C10" s="56"/>
      <c r="D10" s="56"/>
      <c r="E10" s="56"/>
      <c r="F10" s="56"/>
      <c r="G10" s="53"/>
      <c r="H10" s="56"/>
      <c r="I10" s="56"/>
      <c r="J10" s="56"/>
      <c r="K10" s="56"/>
      <c r="L10" s="53"/>
    </row>
    <row r="11" spans="1:12" ht="12.75">
      <c r="A11" s="13"/>
      <c r="B11" s="5" t="s">
        <v>34</v>
      </c>
      <c r="C11" s="56">
        <f>D11</f>
        <v>3.2888</v>
      </c>
      <c r="D11" s="56">
        <f>D8</f>
        <v>3.2888</v>
      </c>
      <c r="E11" s="56"/>
      <c r="F11" s="56"/>
      <c r="G11" s="53"/>
      <c r="H11" s="56">
        <f>I11</f>
        <v>3.3826</v>
      </c>
      <c r="I11" s="56">
        <f>I8</f>
        <v>3.3826</v>
      </c>
      <c r="J11" s="56"/>
      <c r="K11" s="56"/>
      <c r="L11" s="53"/>
    </row>
    <row r="12" spans="1:12" ht="12.75">
      <c r="A12" s="13"/>
      <c r="B12" s="5" t="s">
        <v>35</v>
      </c>
      <c r="C12" s="56"/>
      <c r="D12" s="56"/>
      <c r="E12" s="56"/>
      <c r="F12" s="56"/>
      <c r="G12" s="53"/>
      <c r="H12" s="56"/>
      <c r="I12" s="56"/>
      <c r="J12" s="56"/>
      <c r="K12" s="56"/>
      <c r="L12" s="53"/>
    </row>
    <row r="13" spans="1:12" ht="12.75">
      <c r="A13" s="13"/>
      <c r="B13" s="5" t="s">
        <v>36</v>
      </c>
      <c r="C13" s="56">
        <f>F13</f>
        <v>1.8981</v>
      </c>
      <c r="D13" s="56"/>
      <c r="E13" s="56"/>
      <c r="F13" s="56">
        <f>F8</f>
        <v>1.8981</v>
      </c>
      <c r="G13" s="53"/>
      <c r="H13" s="56">
        <f>K13</f>
        <v>2.3409</v>
      </c>
      <c r="I13" s="56"/>
      <c r="J13" s="56"/>
      <c r="K13" s="56">
        <f>K8</f>
        <v>2.3409</v>
      </c>
      <c r="L13" s="53"/>
    </row>
    <row r="14" spans="1:12" ht="12.75">
      <c r="A14" s="13" t="s">
        <v>11</v>
      </c>
      <c r="B14" s="5" t="s">
        <v>41</v>
      </c>
      <c r="C14" s="56"/>
      <c r="D14" s="56"/>
      <c r="E14" s="56"/>
      <c r="G14" s="53">
        <f>G8</f>
        <v>0.9948</v>
      </c>
      <c r="H14" s="56"/>
      <c r="I14" s="56"/>
      <c r="J14" s="56"/>
      <c r="L14" s="53">
        <f>L8</f>
        <v>1.2587</v>
      </c>
    </row>
    <row r="15" spans="1:12" ht="25.5">
      <c r="A15" s="13" t="s">
        <v>13</v>
      </c>
      <c r="B15" s="5" t="s">
        <v>42</v>
      </c>
      <c r="C15" s="56"/>
      <c r="D15" s="56"/>
      <c r="E15" s="56"/>
      <c r="F15" s="56"/>
      <c r="G15" s="53"/>
      <c r="H15" s="56"/>
      <c r="I15" s="56"/>
      <c r="J15" s="56"/>
      <c r="K15" s="56"/>
      <c r="L15" s="53"/>
    </row>
    <row r="16" spans="1:12" ht="25.5">
      <c r="A16" s="13" t="s">
        <v>15</v>
      </c>
      <c r="B16" s="5" t="s">
        <v>43</v>
      </c>
      <c r="C16" s="56"/>
      <c r="D16" s="56"/>
      <c r="E16" s="56"/>
      <c r="F16" s="56"/>
      <c r="G16" s="53"/>
      <c r="H16" s="56"/>
      <c r="I16" s="56"/>
      <c r="J16" s="56"/>
      <c r="K16" s="56"/>
      <c r="L16" s="53"/>
    </row>
    <row r="17" spans="1:12" ht="12.75">
      <c r="A17" s="13">
        <v>2</v>
      </c>
      <c r="B17" s="5" t="s">
        <v>58</v>
      </c>
      <c r="C17" s="56">
        <f>D17+F17+G17+E17</f>
        <v>0.1892</v>
      </c>
      <c r="D17" s="56">
        <f>D8-D20</f>
        <v>0.1075</v>
      </c>
      <c r="E17" s="56"/>
      <c r="F17" s="56">
        <f>F8-F20-G8</f>
        <v>0.0475</v>
      </c>
      <c r="G17" s="56">
        <f>G8-G20</f>
        <v>0.0342</v>
      </c>
      <c r="H17" s="56">
        <f>I17+K17+L17+J17</f>
        <v>0.1081</v>
      </c>
      <c r="I17" s="56">
        <f>I8-I20</f>
        <v>0.0338</v>
      </c>
      <c r="J17" s="56"/>
      <c r="K17" s="56">
        <f>K8-K20-L8</f>
        <v>0.0391</v>
      </c>
      <c r="L17" s="56">
        <f>L8-L20</f>
        <v>0.0352</v>
      </c>
    </row>
    <row r="18" spans="1:12" ht="12.75">
      <c r="A18" s="13"/>
      <c r="B18" s="5" t="s">
        <v>45</v>
      </c>
      <c r="C18" s="54">
        <f>C17/C8*100</f>
        <v>3.6477</v>
      </c>
      <c r="D18" s="55">
        <v>3.27</v>
      </c>
      <c r="E18" s="54"/>
      <c r="F18" s="55">
        <v>2.5</v>
      </c>
      <c r="G18" s="55">
        <v>3.44</v>
      </c>
      <c r="H18" s="54">
        <f>H17/H8*100</f>
        <v>1.8887</v>
      </c>
      <c r="I18" s="55">
        <v>1</v>
      </c>
      <c r="J18" s="54"/>
      <c r="K18" s="55">
        <v>1.67</v>
      </c>
      <c r="L18" s="55">
        <v>2.8</v>
      </c>
    </row>
    <row r="19" spans="1:12" ht="25.5">
      <c r="A19" s="13">
        <v>3</v>
      </c>
      <c r="B19" s="5" t="s">
        <v>59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ht="12.75">
      <c r="A20" s="13">
        <v>4</v>
      </c>
      <c r="B20" s="5" t="s">
        <v>47</v>
      </c>
      <c r="C20" s="56">
        <f>C21</f>
        <v>4.9977</v>
      </c>
      <c r="D20" s="56">
        <f>D21</f>
        <v>3.1813</v>
      </c>
      <c r="E20" s="56"/>
      <c r="F20" s="53">
        <f>F21</f>
        <v>0.8558</v>
      </c>
      <c r="G20" s="53">
        <f>G21</f>
        <v>0.9606</v>
      </c>
      <c r="H20" s="56">
        <f>H21</f>
        <v>5.6154</v>
      </c>
      <c r="I20" s="56">
        <f>I21</f>
        <v>3.3488</v>
      </c>
      <c r="J20" s="56"/>
      <c r="K20" s="53">
        <f>K21</f>
        <v>1.0431</v>
      </c>
      <c r="L20" s="53">
        <f>L21</f>
        <v>1.2235</v>
      </c>
    </row>
    <row r="21" spans="1:12" ht="12.75">
      <c r="A21" s="13" t="s">
        <v>48</v>
      </c>
      <c r="B21" s="5" t="s">
        <v>49</v>
      </c>
      <c r="C21" s="56">
        <f>SUM(D21:G21)</f>
        <v>4.9977</v>
      </c>
      <c r="D21" s="59">
        <v>3.1813</v>
      </c>
      <c r="E21" s="56"/>
      <c r="F21" s="59">
        <v>0.8558</v>
      </c>
      <c r="G21" s="59">
        <v>0.9606</v>
      </c>
      <c r="H21" s="56">
        <f>SUM(I21:L21)</f>
        <v>5.6154</v>
      </c>
      <c r="I21" s="59">
        <v>3.3488</v>
      </c>
      <c r="J21" s="56"/>
      <c r="K21" s="74">
        <v>1.04305</v>
      </c>
      <c r="L21" s="59">
        <v>1.2235</v>
      </c>
    </row>
    <row r="22" spans="1:12" ht="12.75">
      <c r="A22" s="13"/>
      <c r="B22" s="5" t="s">
        <v>50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25.5">
      <c r="A23" s="13"/>
      <c r="B23" s="5" t="s">
        <v>51</v>
      </c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2.75">
      <c r="A24" s="13"/>
      <c r="B24" s="5" t="s">
        <v>52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2.75">
      <c r="A25" s="13" t="s">
        <v>53</v>
      </c>
      <c r="B25" s="5" t="s">
        <v>54</v>
      </c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2.75">
      <c r="A26" s="19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12.75">
      <c r="A27" s="19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12.75">
      <c r="A28" s="19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2.75">
      <c r="A29" s="19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1" spans="2:11" ht="12.75">
      <c r="B31" s="22" t="s">
        <v>28</v>
      </c>
      <c r="K31" s="1" t="s">
        <v>29</v>
      </c>
    </row>
    <row r="34" spans="1:12" ht="15.75">
      <c r="A34" s="76" t="s">
        <v>88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1:12" ht="15.75">
      <c r="A35" s="76" t="s">
        <v>55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2" ht="15.75">
      <c r="A36" s="76" t="s">
        <v>112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11:12" ht="12.75">
      <c r="K37" s="12" t="s">
        <v>56</v>
      </c>
      <c r="L37" s="12"/>
    </row>
    <row r="38" spans="1:12" ht="25.5" customHeight="1">
      <c r="A38" s="77" t="s">
        <v>32</v>
      </c>
      <c r="B38" s="78" t="s">
        <v>3</v>
      </c>
      <c r="C38" s="77" t="s">
        <v>98</v>
      </c>
      <c r="D38" s="77"/>
      <c r="E38" s="77"/>
      <c r="F38" s="77"/>
      <c r="G38" s="77"/>
      <c r="H38" s="78" t="s">
        <v>100</v>
      </c>
      <c r="I38" s="78"/>
      <c r="J38" s="78"/>
      <c r="K38" s="78"/>
      <c r="L38" s="78"/>
    </row>
    <row r="39" spans="1:12" ht="12.75">
      <c r="A39" s="77"/>
      <c r="B39" s="78"/>
      <c r="C39" s="4" t="s">
        <v>33</v>
      </c>
      <c r="D39" s="4" t="s">
        <v>34</v>
      </c>
      <c r="E39" s="4" t="s">
        <v>35</v>
      </c>
      <c r="F39" s="4" t="s">
        <v>36</v>
      </c>
      <c r="G39" s="4" t="s">
        <v>37</v>
      </c>
      <c r="H39" s="4" t="s">
        <v>33</v>
      </c>
      <c r="I39" s="4" t="s">
        <v>34</v>
      </c>
      <c r="J39" s="4" t="s">
        <v>35</v>
      </c>
      <c r="K39" s="4" t="s">
        <v>36</v>
      </c>
      <c r="L39" s="4" t="s">
        <v>37</v>
      </c>
    </row>
    <row r="40" spans="1:12" ht="12.75">
      <c r="A40" s="13">
        <v>1</v>
      </c>
      <c r="B40" s="5">
        <v>2</v>
      </c>
      <c r="C40" s="4">
        <v>8</v>
      </c>
      <c r="D40" s="4">
        <v>9</v>
      </c>
      <c r="E40" s="4">
        <v>10</v>
      </c>
      <c r="F40" s="4">
        <v>11</v>
      </c>
      <c r="G40" s="4">
        <v>12</v>
      </c>
      <c r="H40" s="4">
        <v>8</v>
      </c>
      <c r="I40" s="4">
        <v>9</v>
      </c>
      <c r="J40" s="4">
        <v>10</v>
      </c>
      <c r="K40" s="4">
        <v>11</v>
      </c>
      <c r="L40" s="4">
        <v>12</v>
      </c>
    </row>
    <row r="41" spans="1:13" ht="12.75">
      <c r="A41" s="13">
        <v>1</v>
      </c>
      <c r="B41" s="5" t="s">
        <v>57</v>
      </c>
      <c r="C41" s="56">
        <f>C44+C46</f>
        <v>5.299</v>
      </c>
      <c r="D41" s="53">
        <f>D53/(1-D51/100)</f>
        <v>3.335</v>
      </c>
      <c r="E41" s="53"/>
      <c r="F41" s="53">
        <f>(F53+G41)/(1-F51/100)</f>
        <v>1.964</v>
      </c>
      <c r="G41" s="53">
        <f>G53/(1-G51/100)</f>
        <v>1.0137</v>
      </c>
      <c r="H41" s="56">
        <f>H44+H46</f>
        <v>6.0093</v>
      </c>
      <c r="I41" s="53">
        <f>I53/(1-I51/100)</f>
        <v>3.663</v>
      </c>
      <c r="J41" s="53"/>
      <c r="K41" s="53">
        <f>(K53+L41)/(1-K51/100)</f>
        <v>2.3463</v>
      </c>
      <c r="L41" s="53">
        <f>L53/(1-L51/100)</f>
        <v>1.2728</v>
      </c>
      <c r="M41" s="1">
        <v>3.164</v>
      </c>
    </row>
    <row r="42" spans="1:12" ht="12.75">
      <c r="A42" s="13" t="s">
        <v>9</v>
      </c>
      <c r="B42" s="5" t="s">
        <v>39</v>
      </c>
      <c r="C42" s="56"/>
      <c r="D42" s="56"/>
      <c r="E42" s="56"/>
      <c r="F42" s="56"/>
      <c r="G42" s="53"/>
      <c r="H42" s="56"/>
      <c r="I42" s="56"/>
      <c r="J42" s="56"/>
      <c r="K42" s="56"/>
      <c r="L42" s="53"/>
    </row>
    <row r="43" spans="1:12" ht="12.75">
      <c r="A43" s="13"/>
      <c r="B43" s="5" t="s">
        <v>40</v>
      </c>
      <c r="C43" s="56"/>
      <c r="D43" s="56"/>
      <c r="E43" s="56"/>
      <c r="F43" s="56"/>
      <c r="G43" s="53"/>
      <c r="H43" s="56"/>
      <c r="I43" s="56"/>
      <c r="J43" s="56"/>
      <c r="K43" s="56"/>
      <c r="L43" s="53"/>
    </row>
    <row r="44" spans="1:12" ht="12.75">
      <c r="A44" s="13"/>
      <c r="B44" s="5" t="s">
        <v>34</v>
      </c>
      <c r="C44" s="56">
        <f>D44</f>
        <v>3.335</v>
      </c>
      <c r="D44" s="56">
        <f>D41</f>
        <v>3.335</v>
      </c>
      <c r="E44" s="56"/>
      <c r="F44" s="56"/>
      <c r="G44" s="53"/>
      <c r="H44" s="56">
        <f>I44</f>
        <v>3.663</v>
      </c>
      <c r="I44" s="56">
        <f>I41</f>
        <v>3.663</v>
      </c>
      <c r="J44" s="56"/>
      <c r="K44" s="56"/>
      <c r="L44" s="53"/>
    </row>
    <row r="45" spans="1:12" ht="12.75">
      <c r="A45" s="13"/>
      <c r="B45" s="5" t="s">
        <v>35</v>
      </c>
      <c r="C45" s="56"/>
      <c r="D45" s="56"/>
      <c r="E45" s="56"/>
      <c r="F45" s="56"/>
      <c r="G45" s="53"/>
      <c r="H45" s="56"/>
      <c r="I45" s="56"/>
      <c r="J45" s="56"/>
      <c r="K45" s="56"/>
      <c r="L45" s="53"/>
    </row>
    <row r="46" spans="1:12" ht="12.75">
      <c r="A46" s="13"/>
      <c r="B46" s="5" t="s">
        <v>36</v>
      </c>
      <c r="C46" s="56">
        <f>F46</f>
        <v>1.964</v>
      </c>
      <c r="D46" s="56"/>
      <c r="E46" s="56"/>
      <c r="F46" s="56">
        <f>F41</f>
        <v>1.964</v>
      </c>
      <c r="G46" s="53"/>
      <c r="H46" s="56">
        <f>K46</f>
        <v>2.3463</v>
      </c>
      <c r="I46" s="56"/>
      <c r="J46" s="56"/>
      <c r="K46" s="56">
        <f>K41</f>
        <v>2.3463</v>
      </c>
      <c r="L46" s="53"/>
    </row>
    <row r="47" spans="1:12" ht="12.75">
      <c r="A47" s="13" t="s">
        <v>11</v>
      </c>
      <c r="B47" s="5" t="s">
        <v>41</v>
      </c>
      <c r="C47" s="56"/>
      <c r="D47" s="56"/>
      <c r="E47" s="56"/>
      <c r="G47" s="53">
        <f>G41</f>
        <v>1.0137</v>
      </c>
      <c r="H47" s="56"/>
      <c r="I47" s="56"/>
      <c r="J47" s="56"/>
      <c r="L47" s="53">
        <f>L41</f>
        <v>1.2728</v>
      </c>
    </row>
    <row r="48" spans="1:12" ht="25.5">
      <c r="A48" s="13" t="s">
        <v>13</v>
      </c>
      <c r="B48" s="5" t="s">
        <v>42</v>
      </c>
      <c r="C48" s="56"/>
      <c r="D48" s="56"/>
      <c r="E48" s="56"/>
      <c r="F48" s="56"/>
      <c r="G48" s="53"/>
      <c r="H48" s="56"/>
      <c r="I48" s="56"/>
      <c r="J48" s="56"/>
      <c r="K48" s="56"/>
      <c r="L48" s="53"/>
    </row>
    <row r="49" spans="1:12" ht="25.5">
      <c r="A49" s="13" t="s">
        <v>15</v>
      </c>
      <c r="B49" s="5" t="s">
        <v>43</v>
      </c>
      <c r="C49" s="56"/>
      <c r="D49" s="56"/>
      <c r="E49" s="56"/>
      <c r="F49" s="56"/>
      <c r="G49" s="53"/>
      <c r="H49" s="56"/>
      <c r="I49" s="56"/>
      <c r="J49" s="56"/>
      <c r="K49" s="56"/>
      <c r="L49" s="53"/>
    </row>
    <row r="50" spans="1:12" ht="12.75">
      <c r="A50" s="13">
        <v>2</v>
      </c>
      <c r="B50" s="5" t="s">
        <v>58</v>
      </c>
      <c r="C50" s="56">
        <f>D50+F50+G50+E50</f>
        <v>0.1927</v>
      </c>
      <c r="D50" s="56">
        <f>D41-D53</f>
        <v>0.11</v>
      </c>
      <c r="E50" s="56"/>
      <c r="F50" s="56">
        <f>F41-F53-G41</f>
        <v>0.0491</v>
      </c>
      <c r="G50" s="56">
        <f>G41-G53</f>
        <v>0.0336</v>
      </c>
      <c r="H50" s="56">
        <f>I50+K50+L50+J50</f>
        <v>0.1114</v>
      </c>
      <c r="I50" s="56">
        <f>I41-I53</f>
        <v>0.0366</v>
      </c>
      <c r="J50" s="56"/>
      <c r="K50" s="56">
        <f>K41-K53-L41</f>
        <v>0.0392</v>
      </c>
      <c r="L50" s="56">
        <f>L41-L53</f>
        <v>0.0356</v>
      </c>
    </row>
    <row r="51" spans="1:12" ht="12.75">
      <c r="A51" s="13"/>
      <c r="B51" s="5" t="s">
        <v>45</v>
      </c>
      <c r="C51" s="54">
        <f>C50/C41*100</f>
        <v>3.6365</v>
      </c>
      <c r="D51" s="55">
        <v>3.297</v>
      </c>
      <c r="E51" s="54"/>
      <c r="F51" s="55">
        <v>2.5</v>
      </c>
      <c r="G51" s="55">
        <v>3.31</v>
      </c>
      <c r="H51" s="54">
        <f>H50/H41*100</f>
        <v>1.8538</v>
      </c>
      <c r="I51" s="55">
        <v>1</v>
      </c>
      <c r="J51" s="54"/>
      <c r="K51" s="55">
        <v>1.67</v>
      </c>
      <c r="L51" s="55">
        <v>2.8</v>
      </c>
    </row>
    <row r="52" spans="1:12" ht="25.5">
      <c r="A52" s="13">
        <v>3</v>
      </c>
      <c r="B52" s="5" t="s">
        <v>59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</row>
    <row r="53" spans="1:12" ht="12.75">
      <c r="A53" s="13">
        <v>4</v>
      </c>
      <c r="B53" s="5" t="s">
        <v>47</v>
      </c>
      <c r="C53" s="56">
        <f>C54</f>
        <v>5.1063</v>
      </c>
      <c r="D53" s="56">
        <f>D54</f>
        <v>3.225</v>
      </c>
      <c r="E53" s="56"/>
      <c r="F53" s="53">
        <f>F54</f>
        <v>0.9012</v>
      </c>
      <c r="G53" s="53">
        <f>G54</f>
        <v>0.9801</v>
      </c>
      <c r="H53" s="56">
        <f>H54</f>
        <v>5.8979</v>
      </c>
      <c r="I53" s="56">
        <f>I54</f>
        <v>3.6264</v>
      </c>
      <c r="J53" s="56"/>
      <c r="K53" s="53">
        <f>K54</f>
        <v>1.0343</v>
      </c>
      <c r="L53" s="53">
        <f>L54</f>
        <v>1.2372</v>
      </c>
    </row>
    <row r="54" spans="1:12" ht="12.75">
      <c r="A54" s="13" t="s">
        <v>48</v>
      </c>
      <c r="B54" s="5" t="s">
        <v>49</v>
      </c>
      <c r="C54" s="56">
        <f>SUM(D54:G54)</f>
        <v>5.1063</v>
      </c>
      <c r="D54" s="59">
        <v>3.225</v>
      </c>
      <c r="E54" s="56"/>
      <c r="F54" s="59">
        <v>0.9012</v>
      </c>
      <c r="G54" s="59">
        <v>0.9801</v>
      </c>
      <c r="H54" s="56">
        <f>SUM(I54:L54)</f>
        <v>5.8979</v>
      </c>
      <c r="I54" s="59">
        <v>3.6264</v>
      </c>
      <c r="J54" s="56"/>
      <c r="K54" s="59">
        <v>1.0343</v>
      </c>
      <c r="L54" s="59">
        <v>1.2372</v>
      </c>
    </row>
    <row r="55" spans="1:12" ht="12.75">
      <c r="A55" s="13"/>
      <c r="B55" s="5" t="s">
        <v>50</v>
      </c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25.5">
      <c r="A56" s="13"/>
      <c r="B56" s="5" t="s">
        <v>51</v>
      </c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13"/>
      <c r="B57" s="5" t="s">
        <v>52</v>
      </c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13" t="s">
        <v>53</v>
      </c>
      <c r="B58" s="5" t="s">
        <v>54</v>
      </c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19"/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12.75">
      <c r="A60" s="19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2.75">
      <c r="A61" s="19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2.75">
      <c r="A62" s="19"/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4" spans="2:11" ht="12.75">
      <c r="B64" s="22" t="s">
        <v>28</v>
      </c>
      <c r="K64" s="1" t="s">
        <v>29</v>
      </c>
    </row>
    <row r="67" spans="1:12" ht="15.75">
      <c r="A67" s="76" t="s">
        <v>88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</row>
    <row r="68" spans="1:12" ht="15.75">
      <c r="A68" s="76" t="s">
        <v>55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</row>
    <row r="69" spans="1:12" ht="15.75">
      <c r="A69" s="76" t="s">
        <v>105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</row>
    <row r="70" spans="11:12" ht="12.75">
      <c r="K70" s="12" t="s">
        <v>56</v>
      </c>
      <c r="L70" s="12"/>
    </row>
    <row r="71" spans="1:12" ht="25.5" customHeight="1">
      <c r="A71" s="77" t="s">
        <v>32</v>
      </c>
      <c r="B71" s="78" t="s">
        <v>3</v>
      </c>
      <c r="C71" s="77" t="s">
        <v>98</v>
      </c>
      <c r="D71" s="77"/>
      <c r="E71" s="77"/>
      <c r="F71" s="77"/>
      <c r="G71" s="77"/>
      <c r="H71" s="78" t="s">
        <v>100</v>
      </c>
      <c r="I71" s="78"/>
      <c r="J71" s="78"/>
      <c r="K71" s="78"/>
      <c r="L71" s="78"/>
    </row>
    <row r="72" spans="1:12" ht="12.75">
      <c r="A72" s="77"/>
      <c r="B72" s="78"/>
      <c r="C72" s="4" t="s">
        <v>33</v>
      </c>
      <c r="D72" s="4" t="s">
        <v>34</v>
      </c>
      <c r="E72" s="4" t="s">
        <v>35</v>
      </c>
      <c r="F72" s="4" t="s">
        <v>36</v>
      </c>
      <c r="G72" s="4" t="s">
        <v>37</v>
      </c>
      <c r="H72" s="4" t="s">
        <v>33</v>
      </c>
      <c r="I72" s="4" t="s">
        <v>34</v>
      </c>
      <c r="J72" s="4" t="s">
        <v>35</v>
      </c>
      <c r="K72" s="4" t="s">
        <v>36</v>
      </c>
      <c r="L72" s="4" t="s">
        <v>37</v>
      </c>
    </row>
    <row r="73" spans="1:12" ht="12.75">
      <c r="A73" s="13">
        <v>1</v>
      </c>
      <c r="B73" s="5">
        <v>2</v>
      </c>
      <c r="C73" s="4">
        <v>8</v>
      </c>
      <c r="D73" s="4">
        <v>9</v>
      </c>
      <c r="E73" s="4">
        <v>10</v>
      </c>
      <c r="F73" s="4">
        <v>11</v>
      </c>
      <c r="G73" s="4">
        <v>12</v>
      </c>
      <c r="H73" s="4">
        <v>8</v>
      </c>
      <c r="I73" s="4">
        <v>9</v>
      </c>
      <c r="J73" s="4">
        <v>10</v>
      </c>
      <c r="K73" s="4">
        <v>11</v>
      </c>
      <c r="L73" s="4">
        <v>12</v>
      </c>
    </row>
    <row r="74" spans="1:12" ht="12.75">
      <c r="A74" s="13">
        <v>1</v>
      </c>
      <c r="B74" s="5" t="s">
        <v>57</v>
      </c>
      <c r="C74" s="66">
        <f>C77+C79</f>
        <v>5.243</v>
      </c>
      <c r="D74" s="53">
        <f>(D8+D41)/2</f>
        <v>3.3119</v>
      </c>
      <c r="E74" s="53"/>
      <c r="F74" s="53">
        <f>(F86+G74)/(1-F84/100)</f>
        <v>1.9311</v>
      </c>
      <c r="G74" s="53">
        <f>G86/(1-G84/100)</f>
        <v>1.0043</v>
      </c>
      <c r="H74" s="66">
        <f>H77+H79</f>
        <v>5.8664</v>
      </c>
      <c r="I74" s="53">
        <f>(I8+I41)/2</f>
        <v>3.5228</v>
      </c>
      <c r="J74" s="53"/>
      <c r="K74" s="53">
        <f>(K86+L74)/(1-K84/100)</f>
        <v>2.3436</v>
      </c>
      <c r="L74" s="53">
        <f>L86/(1-L84/100)</f>
        <v>1.2658</v>
      </c>
    </row>
    <row r="75" spans="1:12" ht="12.75">
      <c r="A75" s="13" t="s">
        <v>9</v>
      </c>
      <c r="B75" s="5" t="s">
        <v>39</v>
      </c>
      <c r="C75" s="56"/>
      <c r="D75" s="56"/>
      <c r="E75" s="56"/>
      <c r="F75" s="56"/>
      <c r="G75" s="53"/>
      <c r="H75" s="56"/>
      <c r="I75" s="56"/>
      <c r="J75" s="56"/>
      <c r="K75" s="56"/>
      <c r="L75" s="53"/>
    </row>
    <row r="76" spans="1:12" ht="12.75">
      <c r="A76" s="13"/>
      <c r="B76" s="5" t="s">
        <v>40</v>
      </c>
      <c r="C76" s="56"/>
      <c r="D76" s="56"/>
      <c r="E76" s="56"/>
      <c r="F76" s="56"/>
      <c r="G76" s="53"/>
      <c r="H76" s="56"/>
      <c r="I76" s="56"/>
      <c r="J76" s="56"/>
      <c r="K76" s="56"/>
      <c r="L76" s="53"/>
    </row>
    <row r="77" spans="1:12" ht="12.75">
      <c r="A77" s="13"/>
      <c r="B77" s="5" t="s">
        <v>34</v>
      </c>
      <c r="C77" s="56">
        <f>D77</f>
        <v>3.3119</v>
      </c>
      <c r="D77" s="56">
        <f>D74</f>
        <v>3.3119</v>
      </c>
      <c r="E77" s="56"/>
      <c r="F77" s="56"/>
      <c r="G77" s="53"/>
      <c r="H77" s="56">
        <f>I77</f>
        <v>3.5228</v>
      </c>
      <c r="I77" s="56">
        <f>I74</f>
        <v>3.5228</v>
      </c>
      <c r="J77" s="56"/>
      <c r="K77" s="56"/>
      <c r="L77" s="53"/>
    </row>
    <row r="78" spans="1:12" ht="12.75">
      <c r="A78" s="13"/>
      <c r="B78" s="5" t="s">
        <v>35</v>
      </c>
      <c r="C78" s="56"/>
      <c r="D78" s="56"/>
      <c r="E78" s="56"/>
      <c r="F78" s="56"/>
      <c r="G78" s="53"/>
      <c r="H78" s="56"/>
      <c r="I78" s="56"/>
      <c r="J78" s="56"/>
      <c r="K78" s="56"/>
      <c r="L78" s="53"/>
    </row>
    <row r="79" spans="1:12" ht="12.75">
      <c r="A79" s="13"/>
      <c r="B79" s="5" t="s">
        <v>36</v>
      </c>
      <c r="C79" s="56">
        <f>F79</f>
        <v>1.9311</v>
      </c>
      <c r="D79" s="56"/>
      <c r="E79" s="56"/>
      <c r="F79" s="56">
        <f>F74</f>
        <v>1.9311</v>
      </c>
      <c r="G79" s="53"/>
      <c r="H79" s="56">
        <f>K79</f>
        <v>2.3436</v>
      </c>
      <c r="I79" s="56"/>
      <c r="J79" s="56"/>
      <c r="K79" s="56">
        <f>K74</f>
        <v>2.3436</v>
      </c>
      <c r="L79" s="53"/>
    </row>
    <row r="80" spans="1:12" ht="12.75">
      <c r="A80" s="13" t="s">
        <v>11</v>
      </c>
      <c r="B80" s="5" t="s">
        <v>41</v>
      </c>
      <c r="C80" s="56"/>
      <c r="D80" s="56"/>
      <c r="E80" s="56"/>
      <c r="F80" s="56"/>
      <c r="G80" s="53">
        <f>G74</f>
        <v>1.0043</v>
      </c>
      <c r="H80" s="56"/>
      <c r="I80" s="56"/>
      <c r="J80" s="56"/>
      <c r="K80" s="56"/>
      <c r="L80" s="53">
        <f>L74</f>
        <v>1.2658</v>
      </c>
    </row>
    <row r="81" spans="1:12" ht="25.5">
      <c r="A81" s="13" t="s">
        <v>13</v>
      </c>
      <c r="B81" s="5" t="s">
        <v>42</v>
      </c>
      <c r="C81" s="56"/>
      <c r="D81" s="56"/>
      <c r="E81" s="56"/>
      <c r="F81" s="56"/>
      <c r="G81" s="53"/>
      <c r="H81" s="56"/>
      <c r="I81" s="56"/>
      <c r="J81" s="56"/>
      <c r="K81" s="56"/>
      <c r="L81" s="53"/>
    </row>
    <row r="82" spans="1:12" ht="25.5">
      <c r="A82" s="13" t="s">
        <v>15</v>
      </c>
      <c r="B82" s="5" t="s">
        <v>43</v>
      </c>
      <c r="C82" s="56"/>
      <c r="D82" s="56"/>
      <c r="E82" s="56"/>
      <c r="F82" s="56"/>
      <c r="G82" s="53"/>
      <c r="H82" s="56"/>
      <c r="I82" s="56"/>
      <c r="J82" s="56"/>
      <c r="K82" s="56"/>
      <c r="L82" s="53"/>
    </row>
    <row r="83" spans="1:12" ht="12.75">
      <c r="A83" s="13">
        <v>2</v>
      </c>
      <c r="B83" s="5" t="s">
        <v>58</v>
      </c>
      <c r="C83" s="66">
        <f>C74-C86</f>
        <v>0.191</v>
      </c>
      <c r="D83" s="56">
        <f>D74-D87</f>
        <v>0.1087</v>
      </c>
      <c r="E83" s="56"/>
      <c r="F83" s="56">
        <f>F74-F86-G74</f>
        <v>0.0483</v>
      </c>
      <c r="G83" s="56">
        <f>G74-G86</f>
        <v>0.0339</v>
      </c>
      <c r="H83" s="66">
        <f>H74-H86</f>
        <v>0.1097</v>
      </c>
      <c r="I83" s="56">
        <f>I74-I87</f>
        <v>0.0352</v>
      </c>
      <c r="J83" s="56"/>
      <c r="K83" s="56">
        <f>K74-K86-L74</f>
        <v>0.0391</v>
      </c>
      <c r="L83" s="56">
        <f>L74-L86</f>
        <v>0.0354</v>
      </c>
    </row>
    <row r="84" spans="1:12" ht="12.75">
      <c r="A84" s="13"/>
      <c r="B84" s="5" t="s">
        <v>45</v>
      </c>
      <c r="C84" s="73">
        <f>C83/C74</f>
        <v>0.03643</v>
      </c>
      <c r="D84" s="54">
        <f>(D18+D51)/2</f>
        <v>3.2835</v>
      </c>
      <c r="E84" s="54"/>
      <c r="F84" s="54">
        <f>(F18+F51)/2</f>
        <v>2.5</v>
      </c>
      <c r="G84" s="54">
        <f>(G18+G51)/2</f>
        <v>3.375</v>
      </c>
      <c r="H84" s="73">
        <f>H83/H74</f>
        <v>0.0187</v>
      </c>
      <c r="I84" s="54">
        <f>(I18+I51)/2</f>
        <v>1</v>
      </c>
      <c r="J84" s="54"/>
      <c r="K84" s="54">
        <f>(K18+K51)/2</f>
        <v>1.67</v>
      </c>
      <c r="L84" s="54">
        <f>(L18+L51)/2</f>
        <v>2.8</v>
      </c>
    </row>
    <row r="85" spans="1:12" ht="25.5">
      <c r="A85" s="13">
        <v>3</v>
      </c>
      <c r="B85" s="5" t="s">
        <v>59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</row>
    <row r="86" spans="1:12" ht="12.75">
      <c r="A86" s="13">
        <v>4</v>
      </c>
      <c r="B86" s="5" t="s">
        <v>47</v>
      </c>
      <c r="C86" s="66">
        <f>C87</f>
        <v>5.052</v>
      </c>
      <c r="D86" s="53">
        <f>D87</f>
        <v>3.2032</v>
      </c>
      <c r="E86" s="53"/>
      <c r="F86" s="53">
        <f>F87</f>
        <v>0.8785</v>
      </c>
      <c r="G86" s="53">
        <f>G87</f>
        <v>0.9704</v>
      </c>
      <c r="H86" s="66">
        <f>H87</f>
        <v>5.7567</v>
      </c>
      <c r="I86" s="53">
        <f>I87</f>
        <v>3.4876</v>
      </c>
      <c r="J86" s="53"/>
      <c r="K86" s="53">
        <f>K87</f>
        <v>1.0387</v>
      </c>
      <c r="L86" s="53">
        <f>L87</f>
        <v>1.2304</v>
      </c>
    </row>
    <row r="87" spans="1:13" ht="12.75">
      <c r="A87" s="13" t="s">
        <v>48</v>
      </c>
      <c r="B87" s="5" t="s">
        <v>49</v>
      </c>
      <c r="C87" s="53">
        <f>(C21+C54)/2</f>
        <v>5.052</v>
      </c>
      <c r="D87" s="53">
        <f>(D21+D54)/2</f>
        <v>3.2032</v>
      </c>
      <c r="E87" s="53"/>
      <c r="F87" s="53">
        <f>(F21+F54)/2</f>
        <v>0.8785</v>
      </c>
      <c r="G87" s="53">
        <f>(G21+G54)/2</f>
        <v>0.9704</v>
      </c>
      <c r="H87" s="53">
        <f>(H21+H54)/2</f>
        <v>5.7567</v>
      </c>
      <c r="I87" s="53">
        <f>(I21+I54)/2</f>
        <v>3.4876</v>
      </c>
      <c r="J87" s="53"/>
      <c r="K87" s="53">
        <f>(K21+K54)/2</f>
        <v>1.0387</v>
      </c>
      <c r="L87" s="53">
        <f>(L21+L54)/2</f>
        <v>1.2304</v>
      </c>
      <c r="M87" s="60"/>
    </row>
    <row r="88" spans="1:12" ht="12.75">
      <c r="A88" s="13"/>
      <c r="B88" s="5" t="s">
        <v>50</v>
      </c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25.5">
      <c r="A89" s="13"/>
      <c r="B89" s="5" t="s">
        <v>51</v>
      </c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13"/>
      <c r="B90" s="5" t="s">
        <v>52</v>
      </c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13" t="s">
        <v>53</v>
      </c>
      <c r="B91" s="5" t="s">
        <v>54</v>
      </c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19"/>
      <c r="B92" s="20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 ht="12.75">
      <c r="A93" s="19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 ht="12.75">
      <c r="A94" s="19"/>
      <c r="B94" s="22" t="s">
        <v>28</v>
      </c>
      <c r="K94" s="1" t="s">
        <v>29</v>
      </c>
      <c r="L94" s="21"/>
    </row>
  </sheetData>
  <sheetProtection/>
  <mergeCells count="21">
    <mergeCell ref="A67:L67"/>
    <mergeCell ref="A68:L68"/>
    <mergeCell ref="A69:L69"/>
    <mergeCell ref="A71:A72"/>
    <mergeCell ref="B71:B72"/>
    <mergeCell ref="C71:G71"/>
    <mergeCell ref="H71:L71"/>
    <mergeCell ref="A1:L1"/>
    <mergeCell ref="A2:L2"/>
    <mergeCell ref="A3:L3"/>
    <mergeCell ref="A5:A6"/>
    <mergeCell ref="B5:B6"/>
    <mergeCell ref="C5:G5"/>
    <mergeCell ref="H5:L5"/>
    <mergeCell ref="A34:L34"/>
    <mergeCell ref="A35:L35"/>
    <mergeCell ref="A36:L36"/>
    <mergeCell ref="A38:A39"/>
    <mergeCell ref="B38:B39"/>
    <mergeCell ref="C38:G38"/>
    <mergeCell ref="H38:L38"/>
  </mergeCells>
  <printOptions horizontalCentered="1"/>
  <pageMargins left="0.56" right="0.3937007874015748" top="0.7874015748031497" bottom="0.3937007874015748" header="0.5118110236220472" footer="0.31496062992125984"/>
  <pageSetup horizontalDpi="300" verticalDpi="300" orientation="landscape" paperSize="9" r:id="rId1"/>
  <rowBreaks count="2" manualBreakCount="2">
    <brk id="33" max="255" man="1"/>
    <brk id="6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N97"/>
  <sheetViews>
    <sheetView view="pageBreakPreview" zoomScaleSheetLayoutView="100" zoomScalePageLayoutView="0" workbookViewId="0" topLeftCell="A68">
      <selection activeCell="K55" sqref="K55"/>
    </sheetView>
  </sheetViews>
  <sheetFormatPr defaultColWidth="9.00390625" defaultRowHeight="12.75"/>
  <cols>
    <col min="1" max="1" width="5.25390625" style="11" customWidth="1"/>
    <col min="2" max="2" width="34.875" style="3" customWidth="1"/>
    <col min="3" max="7" width="8.625" style="1" customWidth="1"/>
    <col min="8" max="12" width="8.75390625" style="1" customWidth="1"/>
    <col min="13" max="16384" width="9.125" style="1" customWidth="1"/>
  </cols>
  <sheetData>
    <row r="1" spans="1:12" ht="15.75">
      <c r="A1" s="76" t="s">
        <v>88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5.75">
      <c r="A2" s="76" t="s">
        <v>55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5.75">
      <c r="A3" s="76" t="s">
        <v>106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1:12" ht="12.75">
      <c r="K4" s="12" t="s">
        <v>56</v>
      </c>
      <c r="L4" s="12"/>
    </row>
    <row r="5" spans="1:12" ht="25.5" customHeight="1">
      <c r="A5" s="77" t="s">
        <v>32</v>
      </c>
      <c r="B5" s="78" t="s">
        <v>3</v>
      </c>
      <c r="C5" s="77" t="s">
        <v>98</v>
      </c>
      <c r="D5" s="77"/>
      <c r="E5" s="77"/>
      <c r="F5" s="77"/>
      <c r="G5" s="77"/>
      <c r="H5" s="78" t="s">
        <v>100</v>
      </c>
      <c r="I5" s="78"/>
      <c r="J5" s="78"/>
      <c r="K5" s="78"/>
      <c r="L5" s="78"/>
    </row>
    <row r="6" spans="1:12" ht="12.75">
      <c r="A6" s="77"/>
      <c r="B6" s="78"/>
      <c r="C6" s="4" t="s">
        <v>33</v>
      </c>
      <c r="D6" s="4" t="s">
        <v>34</v>
      </c>
      <c r="E6" s="4" t="s">
        <v>35</v>
      </c>
      <c r="F6" s="4" t="s">
        <v>36</v>
      </c>
      <c r="G6" s="4" t="s">
        <v>37</v>
      </c>
      <c r="H6" s="4" t="s">
        <v>33</v>
      </c>
      <c r="I6" s="4" t="s">
        <v>34</v>
      </c>
      <c r="J6" s="4" t="s">
        <v>35</v>
      </c>
      <c r="K6" s="4" t="s">
        <v>36</v>
      </c>
      <c r="L6" s="4" t="s">
        <v>37</v>
      </c>
    </row>
    <row r="7" spans="1:12" ht="12.75">
      <c r="A7" s="13">
        <v>1</v>
      </c>
      <c r="B7" s="5">
        <v>2</v>
      </c>
      <c r="C7" s="4">
        <v>8</v>
      </c>
      <c r="D7" s="4">
        <v>9</v>
      </c>
      <c r="E7" s="4">
        <v>10</v>
      </c>
      <c r="F7" s="4">
        <v>11</v>
      </c>
      <c r="G7" s="4">
        <v>12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2" ht="12.75">
      <c r="A8" s="13">
        <v>1</v>
      </c>
      <c r="B8" s="5" t="s">
        <v>57</v>
      </c>
      <c r="C8" s="56">
        <f>C11+C13</f>
        <v>1.015</v>
      </c>
      <c r="D8" s="53">
        <f>D20/(1-D18/100)</f>
        <v>0</v>
      </c>
      <c r="E8" s="53"/>
      <c r="F8" s="53">
        <f>(F20+G8)/(1-F18/100)</f>
        <v>1.015</v>
      </c>
      <c r="G8" s="53">
        <f>G20/(1-G18/100)</f>
        <v>0.7347</v>
      </c>
      <c r="H8" s="56">
        <f>H11+H13</f>
        <v>1.0376</v>
      </c>
      <c r="I8" s="53">
        <f>I20/(1-I18/100)</f>
        <v>0</v>
      </c>
      <c r="J8" s="53"/>
      <c r="K8" s="53">
        <f>(K20+L8)/(1-K18/100)</f>
        <v>1.0376</v>
      </c>
      <c r="L8" s="53">
        <f>L20/(1-L18/100)</f>
        <v>0.8128</v>
      </c>
    </row>
    <row r="9" spans="1:12" ht="12.75">
      <c r="A9" s="13" t="s">
        <v>9</v>
      </c>
      <c r="B9" s="5" t="s">
        <v>39</v>
      </c>
      <c r="C9" s="56"/>
      <c r="D9" s="56"/>
      <c r="E9" s="56"/>
      <c r="F9" s="56"/>
      <c r="G9" s="53"/>
      <c r="H9" s="56"/>
      <c r="I9" s="56"/>
      <c r="J9" s="56"/>
      <c r="K9" s="56"/>
      <c r="L9" s="53"/>
    </row>
    <row r="10" spans="1:12" ht="12.75">
      <c r="A10" s="13"/>
      <c r="B10" s="5" t="s">
        <v>40</v>
      </c>
      <c r="C10" s="56"/>
      <c r="D10" s="56"/>
      <c r="E10" s="56"/>
      <c r="F10" s="56"/>
      <c r="G10" s="53"/>
      <c r="H10" s="56"/>
      <c r="I10" s="56"/>
      <c r="J10" s="56"/>
      <c r="K10" s="56"/>
      <c r="L10" s="53"/>
    </row>
    <row r="11" spans="1:12" ht="12.75">
      <c r="A11" s="13"/>
      <c r="B11" s="5" t="s">
        <v>34</v>
      </c>
      <c r="C11" s="56">
        <f>D11</f>
        <v>0</v>
      </c>
      <c r="D11" s="56">
        <f>D8</f>
        <v>0</v>
      </c>
      <c r="E11" s="56"/>
      <c r="F11" s="56"/>
      <c r="G11" s="53"/>
      <c r="H11" s="56">
        <f>I11</f>
        <v>0</v>
      </c>
      <c r="I11" s="56">
        <f>I8</f>
        <v>0</v>
      </c>
      <c r="J11" s="56"/>
      <c r="K11" s="56"/>
      <c r="L11" s="53"/>
    </row>
    <row r="12" spans="1:12" ht="12.75">
      <c r="A12" s="13"/>
      <c r="B12" s="5" t="s">
        <v>35</v>
      </c>
      <c r="C12" s="56"/>
      <c r="D12" s="56"/>
      <c r="E12" s="56"/>
      <c r="F12" s="56"/>
      <c r="G12" s="53"/>
      <c r="H12" s="56"/>
      <c r="I12" s="56"/>
      <c r="J12" s="56"/>
      <c r="K12" s="56"/>
      <c r="L12" s="53"/>
    </row>
    <row r="13" spans="1:12" ht="12.75">
      <c r="A13" s="13"/>
      <c r="B13" s="5" t="s">
        <v>36</v>
      </c>
      <c r="C13" s="56">
        <f>F13</f>
        <v>1.015</v>
      </c>
      <c r="D13" s="56"/>
      <c r="E13" s="56"/>
      <c r="F13" s="56">
        <f>F8</f>
        <v>1.015</v>
      </c>
      <c r="G13" s="53"/>
      <c r="H13" s="56">
        <f>K13</f>
        <v>1.0376</v>
      </c>
      <c r="I13" s="56"/>
      <c r="J13" s="56"/>
      <c r="K13" s="56">
        <f>K8</f>
        <v>1.0376</v>
      </c>
      <c r="L13" s="53"/>
    </row>
    <row r="14" spans="1:12" ht="12.75">
      <c r="A14" s="13" t="s">
        <v>11</v>
      </c>
      <c r="B14" s="5" t="s">
        <v>41</v>
      </c>
      <c r="C14" s="56"/>
      <c r="D14" s="56"/>
      <c r="E14" s="56"/>
      <c r="F14" s="56"/>
      <c r="G14" s="53">
        <f>G8</f>
        <v>0.7347</v>
      </c>
      <c r="H14" s="56"/>
      <c r="I14" s="56"/>
      <c r="J14" s="56"/>
      <c r="K14" s="56"/>
      <c r="L14" s="53">
        <f>L8</f>
        <v>0.8128</v>
      </c>
    </row>
    <row r="15" spans="1:12" ht="25.5">
      <c r="A15" s="13" t="s">
        <v>13</v>
      </c>
      <c r="B15" s="5" t="s">
        <v>42</v>
      </c>
      <c r="C15" s="56"/>
      <c r="D15" s="56"/>
      <c r="E15" s="56"/>
      <c r="F15" s="56"/>
      <c r="G15" s="53"/>
      <c r="H15" s="56"/>
      <c r="I15" s="56"/>
      <c r="J15" s="56"/>
      <c r="K15" s="56"/>
      <c r="L15" s="53"/>
    </row>
    <row r="16" spans="1:12" ht="25.5">
      <c r="A16" s="13" t="s">
        <v>15</v>
      </c>
      <c r="B16" s="5" t="s">
        <v>43</v>
      </c>
      <c r="C16" s="56"/>
      <c r="D16" s="56"/>
      <c r="E16" s="56"/>
      <c r="F16" s="56"/>
      <c r="G16" s="53"/>
      <c r="H16" s="56"/>
      <c r="I16" s="56"/>
      <c r="J16" s="56"/>
      <c r="K16" s="56"/>
      <c r="L16" s="53"/>
    </row>
    <row r="17" spans="1:12" ht="12.75">
      <c r="A17" s="13">
        <v>2</v>
      </c>
      <c r="B17" s="5" t="s">
        <v>58</v>
      </c>
      <c r="C17" s="56">
        <f>D17+F17+G17+E17</f>
        <v>0.0369</v>
      </c>
      <c r="D17" s="56">
        <f>D8-D20</f>
        <v>0</v>
      </c>
      <c r="E17" s="56"/>
      <c r="F17" s="56">
        <f>F8-F20-G8</f>
        <v>0.0162</v>
      </c>
      <c r="G17" s="56">
        <f>G8-G20</f>
        <v>0.0207</v>
      </c>
      <c r="H17" s="56">
        <f>I17+K17+L17+J17</f>
        <v>0.0396</v>
      </c>
      <c r="I17" s="56">
        <f>I8-I20</f>
        <v>0</v>
      </c>
      <c r="J17" s="56"/>
      <c r="K17" s="56">
        <f>K8-K20-L8</f>
        <v>0.0168</v>
      </c>
      <c r="L17" s="56">
        <f>L8-L20</f>
        <v>0.0228</v>
      </c>
    </row>
    <row r="18" spans="1:12" ht="12.75">
      <c r="A18" s="13"/>
      <c r="B18" s="5" t="s">
        <v>45</v>
      </c>
      <c r="C18" s="54">
        <f>C17/C8*100</f>
        <v>3.6355</v>
      </c>
      <c r="D18" s="55"/>
      <c r="E18" s="54"/>
      <c r="F18" s="55">
        <v>1.6</v>
      </c>
      <c r="G18" s="55">
        <v>2.82</v>
      </c>
      <c r="H18" s="54">
        <f>H17/H8*100</f>
        <v>3.8165</v>
      </c>
      <c r="I18" s="55"/>
      <c r="J18" s="54"/>
      <c r="K18" s="55">
        <v>1.617</v>
      </c>
      <c r="L18" s="55">
        <v>2.8</v>
      </c>
    </row>
    <row r="19" spans="1:12" ht="25.5">
      <c r="A19" s="13">
        <v>3</v>
      </c>
      <c r="B19" s="5" t="s">
        <v>59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ht="12.75">
      <c r="A20" s="13">
        <v>4</v>
      </c>
      <c r="B20" s="5" t="s">
        <v>47</v>
      </c>
      <c r="C20" s="56">
        <f>C21</f>
        <v>0.9781</v>
      </c>
      <c r="D20" s="56">
        <f>D21</f>
        <v>0</v>
      </c>
      <c r="E20" s="56"/>
      <c r="F20" s="53">
        <f>F21</f>
        <v>0.2641</v>
      </c>
      <c r="G20" s="53">
        <f>G21</f>
        <v>0.714</v>
      </c>
      <c r="H20" s="56">
        <f>H21</f>
        <v>0.998</v>
      </c>
      <c r="I20" s="56">
        <f>I21</f>
        <v>0</v>
      </c>
      <c r="J20" s="56"/>
      <c r="K20" s="53">
        <f>K21</f>
        <v>0.208</v>
      </c>
      <c r="L20" s="53">
        <f>L21</f>
        <v>0.79</v>
      </c>
    </row>
    <row r="21" spans="1:14" ht="12.75">
      <c r="A21" s="13" t="s">
        <v>48</v>
      </c>
      <c r="B21" s="5" t="s">
        <v>49</v>
      </c>
      <c r="C21" s="56">
        <f>SUM(D21:G21)</f>
        <v>0.9781</v>
      </c>
      <c r="D21" s="59"/>
      <c r="E21" s="56"/>
      <c r="F21" s="59">
        <v>0.2641</v>
      </c>
      <c r="G21" s="59">
        <v>0.714</v>
      </c>
      <c r="H21" s="56">
        <f>SUM(I21:L21)</f>
        <v>0.998</v>
      </c>
      <c r="I21" s="59"/>
      <c r="J21" s="56"/>
      <c r="K21" s="59">
        <v>0.208</v>
      </c>
      <c r="L21" s="59">
        <v>0.79</v>
      </c>
      <c r="N21" s="60"/>
    </row>
    <row r="22" spans="1:12" ht="12.75">
      <c r="A22" s="13"/>
      <c r="B22" s="5" t="s">
        <v>50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25.5">
      <c r="A23" s="13"/>
      <c r="B23" s="5" t="s">
        <v>51</v>
      </c>
      <c r="C23" s="6"/>
      <c r="D23" s="6"/>
      <c r="E23" s="6"/>
      <c r="F23" s="6"/>
      <c r="G23" s="56"/>
      <c r="H23" s="6"/>
      <c r="I23" s="6"/>
      <c r="J23" s="6"/>
      <c r="K23" s="6"/>
      <c r="L23" s="56"/>
    </row>
    <row r="24" spans="1:12" ht="12.75">
      <c r="A24" s="13"/>
      <c r="B24" s="5" t="s">
        <v>52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2.75">
      <c r="A25" s="13" t="s">
        <v>53</v>
      </c>
      <c r="B25" s="5" t="s">
        <v>54</v>
      </c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2.75">
      <c r="A26" s="19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12.75">
      <c r="A27" s="19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12.75">
      <c r="A28" s="19"/>
      <c r="B28" s="22" t="s">
        <v>28</v>
      </c>
      <c r="K28" s="1" t="s">
        <v>29</v>
      </c>
      <c r="L28" s="21"/>
    </row>
    <row r="29" spans="1:12" ht="12.75">
      <c r="A29" s="19"/>
      <c r="L29" s="21"/>
    </row>
    <row r="34" spans="1:12" ht="12.75" customHeight="1">
      <c r="A34" s="76" t="s">
        <v>88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1:12" ht="15.75">
      <c r="A35" s="76" t="s">
        <v>55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2" ht="15.75">
      <c r="A36" s="76" t="s">
        <v>108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11:12" ht="12.75">
      <c r="K37" s="12" t="s">
        <v>56</v>
      </c>
      <c r="L37" s="12"/>
    </row>
    <row r="38" spans="1:12" ht="24.75" customHeight="1">
      <c r="A38" s="77" t="s">
        <v>32</v>
      </c>
      <c r="B38" s="78" t="s">
        <v>3</v>
      </c>
      <c r="C38" s="77" t="s">
        <v>98</v>
      </c>
      <c r="D38" s="77"/>
      <c r="E38" s="77"/>
      <c r="F38" s="77"/>
      <c r="G38" s="77"/>
      <c r="H38" s="78" t="s">
        <v>100</v>
      </c>
      <c r="I38" s="78"/>
      <c r="J38" s="78"/>
      <c r="K38" s="78"/>
      <c r="L38" s="78"/>
    </row>
    <row r="39" spans="1:12" ht="12.75">
      <c r="A39" s="77"/>
      <c r="B39" s="78"/>
      <c r="C39" s="4" t="s">
        <v>33</v>
      </c>
      <c r="D39" s="4" t="s">
        <v>34</v>
      </c>
      <c r="E39" s="4" t="s">
        <v>35</v>
      </c>
      <c r="F39" s="4" t="s">
        <v>36</v>
      </c>
      <c r="G39" s="4" t="s">
        <v>37</v>
      </c>
      <c r="H39" s="4" t="s">
        <v>33</v>
      </c>
      <c r="I39" s="4" t="s">
        <v>34</v>
      </c>
      <c r="J39" s="4" t="s">
        <v>35</v>
      </c>
      <c r="K39" s="4" t="s">
        <v>36</v>
      </c>
      <c r="L39" s="4" t="s">
        <v>37</v>
      </c>
    </row>
    <row r="40" spans="1:12" ht="12.75">
      <c r="A40" s="13">
        <v>1</v>
      </c>
      <c r="B40" s="5">
        <v>2</v>
      </c>
      <c r="C40" s="4">
        <v>8</v>
      </c>
      <c r="D40" s="4">
        <v>9</v>
      </c>
      <c r="E40" s="4">
        <v>10</v>
      </c>
      <c r="F40" s="4">
        <v>11</v>
      </c>
      <c r="G40" s="4">
        <v>12</v>
      </c>
      <c r="H40" s="4">
        <v>8</v>
      </c>
      <c r="I40" s="4">
        <v>9</v>
      </c>
      <c r="J40" s="4">
        <v>10</v>
      </c>
      <c r="K40" s="4">
        <v>11</v>
      </c>
      <c r="L40" s="4">
        <v>12</v>
      </c>
    </row>
    <row r="41" spans="1:12" ht="12.75">
      <c r="A41" s="13">
        <v>1</v>
      </c>
      <c r="B41" s="5" t="s">
        <v>57</v>
      </c>
      <c r="C41" s="56">
        <f>C44+C46</f>
        <v>1.0328</v>
      </c>
      <c r="D41" s="53">
        <f>D53/(1-D51/100)</f>
        <v>0</v>
      </c>
      <c r="E41" s="53"/>
      <c r="F41" s="53">
        <f>(F53+G41)/(1-F51/100)</f>
        <v>1.0328</v>
      </c>
      <c r="G41" s="53">
        <f>G53/(1-G51/100)</f>
        <v>0.7476</v>
      </c>
      <c r="H41" s="56">
        <f>H44+H46</f>
        <v>1.0379</v>
      </c>
      <c r="I41" s="53">
        <f>I53/(1-I51/100)</f>
        <v>0</v>
      </c>
      <c r="J41" s="53"/>
      <c r="K41" s="53">
        <f>(K53+L41)/(1-K51/100)</f>
        <v>1.0379</v>
      </c>
      <c r="L41" s="53">
        <f>L53/(1-L51/100)</f>
        <v>0.8128</v>
      </c>
    </row>
    <row r="42" spans="1:12" ht="12.75">
      <c r="A42" s="13" t="s">
        <v>9</v>
      </c>
      <c r="B42" s="5" t="s">
        <v>39</v>
      </c>
      <c r="C42" s="56"/>
      <c r="D42" s="56"/>
      <c r="E42" s="56"/>
      <c r="F42" s="56"/>
      <c r="G42" s="53"/>
      <c r="H42" s="56"/>
      <c r="I42" s="56"/>
      <c r="J42" s="56"/>
      <c r="K42" s="56"/>
      <c r="L42" s="53"/>
    </row>
    <row r="43" spans="1:12" ht="12.75">
      <c r="A43" s="13"/>
      <c r="B43" s="5" t="s">
        <v>40</v>
      </c>
      <c r="C43" s="56"/>
      <c r="D43" s="56"/>
      <c r="E43" s="56"/>
      <c r="F43" s="56"/>
      <c r="G43" s="53"/>
      <c r="H43" s="56"/>
      <c r="I43" s="56"/>
      <c r="J43" s="56"/>
      <c r="K43" s="56"/>
      <c r="L43" s="53"/>
    </row>
    <row r="44" spans="1:12" ht="12.75">
      <c r="A44" s="13"/>
      <c r="B44" s="5" t="s">
        <v>34</v>
      </c>
      <c r="C44" s="56">
        <f>D44</f>
        <v>0</v>
      </c>
      <c r="D44" s="56">
        <f>D41</f>
        <v>0</v>
      </c>
      <c r="E44" s="56"/>
      <c r="F44" s="56"/>
      <c r="G44" s="53"/>
      <c r="H44" s="56">
        <f>I44</f>
        <v>0</v>
      </c>
      <c r="I44" s="56">
        <f>I41</f>
        <v>0</v>
      </c>
      <c r="J44" s="56"/>
      <c r="K44" s="56"/>
      <c r="L44" s="53"/>
    </row>
    <row r="45" spans="1:12" ht="12.75">
      <c r="A45" s="13"/>
      <c r="B45" s="5" t="s">
        <v>35</v>
      </c>
      <c r="C45" s="56"/>
      <c r="D45" s="56"/>
      <c r="E45" s="56"/>
      <c r="F45" s="56"/>
      <c r="G45" s="53"/>
      <c r="H45" s="56"/>
      <c r="I45" s="56"/>
      <c r="J45" s="56"/>
      <c r="K45" s="56"/>
      <c r="L45" s="53"/>
    </row>
    <row r="46" spans="1:12" ht="12.75">
      <c r="A46" s="13"/>
      <c r="B46" s="5" t="s">
        <v>36</v>
      </c>
      <c r="C46" s="56">
        <f>F46</f>
        <v>1.0328</v>
      </c>
      <c r="D46" s="56"/>
      <c r="E46" s="56"/>
      <c r="F46" s="56">
        <f>F41</f>
        <v>1.0328</v>
      </c>
      <c r="G46" s="53"/>
      <c r="H46" s="56">
        <f>K46</f>
        <v>1.0379</v>
      </c>
      <c r="I46" s="56"/>
      <c r="J46" s="56"/>
      <c r="K46" s="56">
        <f>K41</f>
        <v>1.0379</v>
      </c>
      <c r="L46" s="53"/>
    </row>
    <row r="47" spans="1:12" ht="12.75">
      <c r="A47" s="13" t="s">
        <v>11</v>
      </c>
      <c r="B47" s="5" t="s">
        <v>41</v>
      </c>
      <c r="C47" s="56"/>
      <c r="D47" s="56"/>
      <c r="E47" s="56"/>
      <c r="F47" s="56"/>
      <c r="G47" s="53">
        <f>G41</f>
        <v>0.7476</v>
      </c>
      <c r="H47" s="56"/>
      <c r="I47" s="56"/>
      <c r="J47" s="56"/>
      <c r="K47" s="56"/>
      <c r="L47" s="53">
        <f>L41</f>
        <v>0.8128</v>
      </c>
    </row>
    <row r="48" spans="1:12" ht="25.5">
      <c r="A48" s="13" t="s">
        <v>13</v>
      </c>
      <c r="B48" s="5" t="s">
        <v>42</v>
      </c>
      <c r="C48" s="56"/>
      <c r="D48" s="56"/>
      <c r="E48" s="56"/>
      <c r="F48" s="56"/>
      <c r="G48" s="53"/>
      <c r="H48" s="56"/>
      <c r="I48" s="56"/>
      <c r="J48" s="56"/>
      <c r="K48" s="56"/>
      <c r="L48" s="53"/>
    </row>
    <row r="49" spans="1:12" ht="25.5">
      <c r="A49" s="13" t="s">
        <v>15</v>
      </c>
      <c r="B49" s="5" t="s">
        <v>43</v>
      </c>
      <c r="C49" s="56"/>
      <c r="D49" s="56"/>
      <c r="E49" s="56"/>
      <c r="F49" s="56"/>
      <c r="G49" s="53"/>
      <c r="H49" s="56"/>
      <c r="I49" s="56"/>
      <c r="J49" s="56"/>
      <c r="K49" s="56"/>
      <c r="L49" s="53"/>
    </row>
    <row r="50" spans="1:12" ht="12.75">
      <c r="A50" s="13">
        <v>2</v>
      </c>
      <c r="B50" s="5" t="s">
        <v>58</v>
      </c>
      <c r="C50" s="56">
        <f>D50+F50+G50+E50</f>
        <v>0.0376</v>
      </c>
      <c r="D50" s="56">
        <f>D41-D53</f>
        <v>0</v>
      </c>
      <c r="E50" s="56"/>
      <c r="F50" s="56">
        <f>F41-F53-G41</f>
        <v>0.0165</v>
      </c>
      <c r="G50" s="56">
        <f>G41-G53</f>
        <v>0.0211</v>
      </c>
      <c r="H50" s="56">
        <f>I50+K50+L50+J50</f>
        <v>0.0394</v>
      </c>
      <c r="I50" s="56">
        <f>I41-I53</f>
        <v>0</v>
      </c>
      <c r="J50" s="56"/>
      <c r="K50" s="56">
        <f>K41-K53-L41</f>
        <v>0.0166</v>
      </c>
      <c r="L50" s="56">
        <f>L41-L53</f>
        <v>0.0228</v>
      </c>
    </row>
    <row r="51" spans="1:12" ht="12.75">
      <c r="A51" s="13"/>
      <c r="B51" s="5" t="s">
        <v>45</v>
      </c>
      <c r="C51" s="54">
        <f>C50/C41*100</f>
        <v>3.6406</v>
      </c>
      <c r="D51" s="55"/>
      <c r="E51" s="54"/>
      <c r="F51" s="55">
        <v>1.6</v>
      </c>
      <c r="G51" s="55">
        <v>2.82</v>
      </c>
      <c r="H51" s="54">
        <f>H50/H41*100</f>
        <v>3.7961</v>
      </c>
      <c r="I51" s="55"/>
      <c r="J51" s="54"/>
      <c r="K51" s="55">
        <v>1.6</v>
      </c>
      <c r="L51" s="55">
        <v>2.8</v>
      </c>
    </row>
    <row r="52" spans="1:12" ht="25.5">
      <c r="A52" s="13">
        <v>3</v>
      </c>
      <c r="B52" s="5" t="s">
        <v>59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</row>
    <row r="53" spans="1:12" ht="12.75">
      <c r="A53" s="13">
        <v>4</v>
      </c>
      <c r="B53" s="5" t="s">
        <v>47</v>
      </c>
      <c r="C53" s="56">
        <f>C54</f>
        <v>0.9952</v>
      </c>
      <c r="D53" s="56">
        <f>D54</f>
        <v>0</v>
      </c>
      <c r="E53" s="56"/>
      <c r="F53" s="53">
        <f>F54</f>
        <v>0.2687</v>
      </c>
      <c r="G53" s="53">
        <f>G54</f>
        <v>0.7265</v>
      </c>
      <c r="H53" s="56">
        <f>H54</f>
        <v>0.9985</v>
      </c>
      <c r="I53" s="56">
        <f>I54</f>
        <v>0</v>
      </c>
      <c r="J53" s="56"/>
      <c r="K53" s="53">
        <f>K54</f>
        <v>0.2085</v>
      </c>
      <c r="L53" s="53">
        <f>L54</f>
        <v>0.79</v>
      </c>
    </row>
    <row r="54" spans="1:14" ht="12.75">
      <c r="A54" s="13" t="s">
        <v>48</v>
      </c>
      <c r="B54" s="5" t="s">
        <v>49</v>
      </c>
      <c r="C54" s="56">
        <f>SUM(D54:G54)</f>
        <v>0.9952</v>
      </c>
      <c r="D54" s="59"/>
      <c r="E54" s="56"/>
      <c r="F54" s="59">
        <v>0.2687</v>
      </c>
      <c r="G54" s="59">
        <v>0.7265</v>
      </c>
      <c r="H54" s="56">
        <f>SUM(I54:L54)</f>
        <v>0.9985</v>
      </c>
      <c r="I54" s="59"/>
      <c r="J54" s="56"/>
      <c r="K54" s="74">
        <v>0.2085</v>
      </c>
      <c r="L54" s="59">
        <v>0.79</v>
      </c>
      <c r="N54" s="60"/>
    </row>
    <row r="55" spans="1:12" ht="12.75">
      <c r="A55" s="13"/>
      <c r="B55" s="5" t="s">
        <v>50</v>
      </c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25.5">
      <c r="A56" s="13"/>
      <c r="B56" s="5" t="s">
        <v>51</v>
      </c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13"/>
      <c r="B57" s="5" t="s">
        <v>52</v>
      </c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13" t="s">
        <v>53</v>
      </c>
      <c r="B58" s="5" t="s">
        <v>54</v>
      </c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19"/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12.75">
      <c r="A60" s="19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2.75">
      <c r="A61" s="19"/>
      <c r="B61" s="22" t="s">
        <v>28</v>
      </c>
      <c r="K61" s="1" t="s">
        <v>29</v>
      </c>
      <c r="L61" s="21"/>
    </row>
    <row r="62" spans="1:12" ht="12.75">
      <c r="A62" s="19"/>
      <c r="L62" s="21"/>
    </row>
    <row r="67" spans="1:12" ht="15.75">
      <c r="A67" s="76" t="s">
        <v>88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</row>
    <row r="68" spans="1:12" ht="15.75">
      <c r="A68" s="76" t="s">
        <v>55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</row>
    <row r="69" spans="1:12" ht="15.75">
      <c r="A69" s="76" t="s">
        <v>107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</row>
    <row r="70" spans="11:12" ht="12.75">
      <c r="K70" s="12" t="s">
        <v>56</v>
      </c>
      <c r="L70" s="12"/>
    </row>
    <row r="71" spans="1:12" ht="25.5" customHeight="1">
      <c r="A71" s="77" t="s">
        <v>32</v>
      </c>
      <c r="B71" s="78" t="s">
        <v>3</v>
      </c>
      <c r="C71" s="77" t="s">
        <v>98</v>
      </c>
      <c r="D71" s="77"/>
      <c r="E71" s="77"/>
      <c r="F71" s="77"/>
      <c r="G71" s="77"/>
      <c r="H71" s="78" t="s">
        <v>100</v>
      </c>
      <c r="I71" s="78"/>
      <c r="J71" s="78"/>
      <c r="K71" s="78"/>
      <c r="L71" s="78"/>
    </row>
    <row r="72" spans="1:12" ht="12.75">
      <c r="A72" s="77"/>
      <c r="B72" s="78"/>
      <c r="C72" s="4" t="s">
        <v>33</v>
      </c>
      <c r="D72" s="4" t="s">
        <v>34</v>
      </c>
      <c r="E72" s="4" t="s">
        <v>35</v>
      </c>
      <c r="F72" s="4" t="s">
        <v>36</v>
      </c>
      <c r="G72" s="4" t="s">
        <v>37</v>
      </c>
      <c r="H72" s="4" t="s">
        <v>33</v>
      </c>
      <c r="I72" s="4" t="s">
        <v>34</v>
      </c>
      <c r="J72" s="4" t="s">
        <v>35</v>
      </c>
      <c r="K72" s="4" t="s">
        <v>36</v>
      </c>
      <c r="L72" s="4" t="s">
        <v>37</v>
      </c>
    </row>
    <row r="73" spans="1:12" ht="12.75">
      <c r="A73" s="13">
        <v>1</v>
      </c>
      <c r="B73" s="5">
        <v>2</v>
      </c>
      <c r="C73" s="4">
        <v>8</v>
      </c>
      <c r="D73" s="4">
        <v>9</v>
      </c>
      <c r="E73" s="4">
        <v>10</v>
      </c>
      <c r="F73" s="4">
        <v>11</v>
      </c>
      <c r="G73" s="4">
        <v>12</v>
      </c>
      <c r="H73" s="4">
        <v>8</v>
      </c>
      <c r="I73" s="4">
        <v>9</v>
      </c>
      <c r="J73" s="4">
        <v>10</v>
      </c>
      <c r="K73" s="4">
        <v>11</v>
      </c>
      <c r="L73" s="4">
        <v>12</v>
      </c>
    </row>
    <row r="74" spans="1:12" ht="12.75">
      <c r="A74" s="13">
        <v>1</v>
      </c>
      <c r="B74" s="5" t="s">
        <v>57</v>
      </c>
      <c r="C74" s="66">
        <f>C77+C79</f>
        <v>1.024</v>
      </c>
      <c r="D74" s="53">
        <f>D86/(1-D84/100)</f>
        <v>0</v>
      </c>
      <c r="E74" s="53"/>
      <c r="F74" s="53">
        <f>(F86+G74)/(1-F84/100)</f>
        <v>1.024</v>
      </c>
      <c r="G74" s="53">
        <f>G86/(1-G84/100)</f>
        <v>0.7412</v>
      </c>
      <c r="H74" s="66">
        <f>H77+H79</f>
        <v>1.0378</v>
      </c>
      <c r="I74" s="53">
        <f>I86/(1-I84/100)</f>
        <v>0</v>
      </c>
      <c r="J74" s="53"/>
      <c r="K74" s="53">
        <f>(K86+L74)/(1-K84/100)</f>
        <v>1.0378</v>
      </c>
      <c r="L74" s="53">
        <f>L86/(1-L84/100)</f>
        <v>0.8128</v>
      </c>
    </row>
    <row r="75" spans="1:12" ht="12.75">
      <c r="A75" s="13" t="s">
        <v>9</v>
      </c>
      <c r="B75" s="5" t="s">
        <v>39</v>
      </c>
      <c r="C75" s="56"/>
      <c r="D75" s="56"/>
      <c r="E75" s="56"/>
      <c r="F75" s="56"/>
      <c r="G75" s="53"/>
      <c r="H75" s="56"/>
      <c r="I75" s="56"/>
      <c r="J75" s="56"/>
      <c r="K75" s="56"/>
      <c r="L75" s="53"/>
    </row>
    <row r="76" spans="1:12" ht="12.75">
      <c r="A76" s="13"/>
      <c r="B76" s="5" t="s">
        <v>40</v>
      </c>
      <c r="C76" s="56"/>
      <c r="D76" s="56"/>
      <c r="E76" s="56"/>
      <c r="F76" s="56"/>
      <c r="G76" s="53"/>
      <c r="H76" s="56"/>
      <c r="I76" s="56"/>
      <c r="J76" s="56"/>
      <c r="K76" s="56"/>
      <c r="L76" s="53"/>
    </row>
    <row r="77" spans="1:12" ht="12.75">
      <c r="A77" s="13"/>
      <c r="B77" s="5" t="s">
        <v>34</v>
      </c>
      <c r="C77" s="56">
        <f>D77</f>
        <v>0</v>
      </c>
      <c r="D77" s="56">
        <f>D74</f>
        <v>0</v>
      </c>
      <c r="E77" s="56"/>
      <c r="F77" s="56"/>
      <c r="G77" s="53"/>
      <c r="H77" s="56">
        <f>I77</f>
        <v>0</v>
      </c>
      <c r="I77" s="56">
        <f>I74</f>
        <v>0</v>
      </c>
      <c r="J77" s="56"/>
      <c r="K77" s="56"/>
      <c r="L77" s="53"/>
    </row>
    <row r="78" spans="1:12" ht="12.75">
      <c r="A78" s="13"/>
      <c r="B78" s="5" t="s">
        <v>35</v>
      </c>
      <c r="C78" s="56"/>
      <c r="D78" s="56"/>
      <c r="E78" s="56"/>
      <c r="F78" s="56"/>
      <c r="G78" s="53"/>
      <c r="H78" s="56"/>
      <c r="I78" s="56"/>
      <c r="J78" s="56"/>
      <c r="K78" s="56"/>
      <c r="L78" s="53"/>
    </row>
    <row r="79" spans="1:12" ht="12.75">
      <c r="A79" s="13"/>
      <c r="B79" s="5" t="s">
        <v>36</v>
      </c>
      <c r="C79" s="56">
        <f>F79</f>
        <v>1.024</v>
      </c>
      <c r="D79" s="56"/>
      <c r="E79" s="56"/>
      <c r="F79" s="56">
        <f>F74</f>
        <v>1.024</v>
      </c>
      <c r="G79" s="53"/>
      <c r="H79" s="56">
        <f>K79</f>
        <v>1.0378</v>
      </c>
      <c r="I79" s="56"/>
      <c r="J79" s="56"/>
      <c r="K79" s="56">
        <f>K74</f>
        <v>1.0378</v>
      </c>
      <c r="L79" s="53"/>
    </row>
    <row r="80" spans="1:12" ht="12.75">
      <c r="A80" s="13" t="s">
        <v>11</v>
      </c>
      <c r="B80" s="5" t="s">
        <v>41</v>
      </c>
      <c r="C80" s="56"/>
      <c r="D80" s="56"/>
      <c r="E80" s="56"/>
      <c r="F80" s="56"/>
      <c r="G80" s="53">
        <f>G74</f>
        <v>0.7412</v>
      </c>
      <c r="H80" s="56"/>
      <c r="I80" s="56"/>
      <c r="J80" s="56"/>
      <c r="K80" s="56"/>
      <c r="L80" s="53">
        <f>L74</f>
        <v>0.8128</v>
      </c>
    </row>
    <row r="81" spans="1:12" ht="25.5">
      <c r="A81" s="13" t="s">
        <v>13</v>
      </c>
      <c r="B81" s="5" t="s">
        <v>42</v>
      </c>
      <c r="C81" s="56"/>
      <c r="D81" s="56"/>
      <c r="E81" s="56"/>
      <c r="F81" s="56"/>
      <c r="G81" s="53"/>
      <c r="H81" s="56"/>
      <c r="I81" s="56"/>
      <c r="J81" s="56"/>
      <c r="K81" s="56"/>
      <c r="L81" s="53"/>
    </row>
    <row r="82" spans="1:12" ht="25.5">
      <c r="A82" s="13" t="s">
        <v>15</v>
      </c>
      <c r="B82" s="5" t="s">
        <v>43</v>
      </c>
      <c r="C82" s="56"/>
      <c r="D82" s="56"/>
      <c r="E82" s="56"/>
      <c r="F82" s="56"/>
      <c r="G82" s="53"/>
      <c r="H82" s="56"/>
      <c r="I82" s="56"/>
      <c r="J82" s="56"/>
      <c r="K82" s="56"/>
      <c r="L82" s="53"/>
    </row>
    <row r="83" spans="1:12" ht="12.75">
      <c r="A83" s="13">
        <v>2</v>
      </c>
      <c r="B83" s="5" t="s">
        <v>58</v>
      </c>
      <c r="C83" s="66">
        <f>D83+F83+G83+E83</f>
        <v>0.0373</v>
      </c>
      <c r="D83" s="56">
        <f>D74-D86</f>
        <v>0</v>
      </c>
      <c r="E83" s="56"/>
      <c r="F83" s="56">
        <f>F74-F86-G74</f>
        <v>0.0164</v>
      </c>
      <c r="G83" s="56">
        <f>G74-G86</f>
        <v>0.0209</v>
      </c>
      <c r="H83" s="66">
        <f>I83+K83+L83+J83</f>
        <v>0.0395</v>
      </c>
      <c r="I83" s="56">
        <f>I74-I86</f>
        <v>0</v>
      </c>
      <c r="J83" s="56"/>
      <c r="K83" s="56">
        <f>K74-K86-L74</f>
        <v>0.0167</v>
      </c>
      <c r="L83" s="56">
        <f>L74-L86</f>
        <v>0.0228</v>
      </c>
    </row>
    <row r="84" spans="1:12" ht="12.75">
      <c r="A84" s="13"/>
      <c r="B84" s="5" t="s">
        <v>45</v>
      </c>
      <c r="C84" s="54">
        <f>(C18+C51)/2</f>
        <v>3.6381</v>
      </c>
      <c r="D84" s="54"/>
      <c r="E84" s="54"/>
      <c r="F84" s="54">
        <f>(F18+F51)/2</f>
        <v>1.6</v>
      </c>
      <c r="G84" s="54">
        <f>(G18+G51)/2</f>
        <v>2.82</v>
      </c>
      <c r="H84" s="73">
        <f>H83/H74</f>
        <v>0.038061</v>
      </c>
      <c r="I84" s="54"/>
      <c r="J84" s="54"/>
      <c r="K84" s="54">
        <f>(K18+K51)/2</f>
        <v>1.6085</v>
      </c>
      <c r="L84" s="54">
        <f>(L18+L51)/2</f>
        <v>2.8</v>
      </c>
    </row>
    <row r="85" spans="1:12" ht="25.5">
      <c r="A85" s="13">
        <v>3</v>
      </c>
      <c r="B85" s="5" t="s">
        <v>59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</row>
    <row r="86" spans="1:12" ht="12.75">
      <c r="A86" s="13">
        <v>4</v>
      </c>
      <c r="B86" s="5" t="s">
        <v>47</v>
      </c>
      <c r="C86" s="66">
        <f>C87</f>
        <v>0.9867</v>
      </c>
      <c r="D86" s="53">
        <f>D87</f>
        <v>0</v>
      </c>
      <c r="E86" s="53"/>
      <c r="F86" s="53">
        <f>F87</f>
        <v>0.2664</v>
      </c>
      <c r="G86" s="53">
        <f>G87</f>
        <v>0.7203</v>
      </c>
      <c r="H86" s="66">
        <f>H87</f>
        <v>0.9983</v>
      </c>
      <c r="I86" s="53">
        <f>I87</f>
        <v>0</v>
      </c>
      <c r="J86" s="53"/>
      <c r="K86" s="53">
        <f>K87</f>
        <v>0.2083</v>
      </c>
      <c r="L86" s="53">
        <f>L87</f>
        <v>0.79</v>
      </c>
    </row>
    <row r="87" spans="1:14" ht="12.75">
      <c r="A87" s="13" t="s">
        <v>48</v>
      </c>
      <c r="B87" s="5" t="s">
        <v>49</v>
      </c>
      <c r="C87" s="53">
        <f>(C21+C54)/2</f>
        <v>0.9867</v>
      </c>
      <c r="D87" s="53"/>
      <c r="E87" s="53"/>
      <c r="F87" s="53">
        <f>(F21+F54)/2</f>
        <v>0.2664</v>
      </c>
      <c r="G87" s="53">
        <f>(G21+G54)/2</f>
        <v>0.7203</v>
      </c>
      <c r="H87" s="53">
        <f>(H21+H54)/2</f>
        <v>0.9983</v>
      </c>
      <c r="I87" s="53"/>
      <c r="J87" s="53"/>
      <c r="K87" s="53">
        <f>(K21+K54)/2</f>
        <v>0.2083</v>
      </c>
      <c r="L87" s="53">
        <f>(L21+L54)/2</f>
        <v>0.79</v>
      </c>
      <c r="N87" s="60"/>
    </row>
    <row r="88" spans="1:12" ht="12.75">
      <c r="A88" s="13"/>
      <c r="B88" s="5" t="s">
        <v>50</v>
      </c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25.5">
      <c r="A89" s="13"/>
      <c r="B89" s="5" t="s">
        <v>51</v>
      </c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2.75">
      <c r="A90" s="13"/>
      <c r="B90" s="5" t="s">
        <v>52</v>
      </c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2.75">
      <c r="A91" s="13" t="s">
        <v>53</v>
      </c>
      <c r="B91" s="5" t="s">
        <v>54</v>
      </c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2.75">
      <c r="A92" s="19"/>
      <c r="B92" s="20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 ht="12.75">
      <c r="A93" s="19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 ht="12.75">
      <c r="A94" s="19"/>
      <c r="B94" s="22" t="s">
        <v>28</v>
      </c>
      <c r="K94" s="1" t="s">
        <v>29</v>
      </c>
      <c r="L94" s="21"/>
    </row>
    <row r="95" spans="1:12" ht="12.75">
      <c r="A95" s="19"/>
      <c r="L95" s="21"/>
    </row>
    <row r="97" spans="2:11" ht="25.5">
      <c r="B97" s="3" t="s">
        <v>91</v>
      </c>
      <c r="H97" s="51"/>
      <c r="I97" s="51"/>
      <c r="K97" s="1" t="s">
        <v>92</v>
      </c>
    </row>
  </sheetData>
  <sheetProtection/>
  <mergeCells count="21">
    <mergeCell ref="A1:L1"/>
    <mergeCell ref="A2:L2"/>
    <mergeCell ref="A3:L3"/>
    <mergeCell ref="A5:A6"/>
    <mergeCell ref="B5:B6"/>
    <mergeCell ref="C5:G5"/>
    <mergeCell ref="H5:L5"/>
    <mergeCell ref="A34:L34"/>
    <mergeCell ref="A35:L35"/>
    <mergeCell ref="A36:L36"/>
    <mergeCell ref="A38:A39"/>
    <mergeCell ref="B38:B39"/>
    <mergeCell ref="C38:G38"/>
    <mergeCell ref="H38:L38"/>
    <mergeCell ref="A67:L67"/>
    <mergeCell ref="A68:L68"/>
    <mergeCell ref="A69:L69"/>
    <mergeCell ref="A71:A72"/>
    <mergeCell ref="B71:B72"/>
    <mergeCell ref="C71:G71"/>
    <mergeCell ref="H71:L71"/>
  </mergeCells>
  <printOptions horizontalCentered="1"/>
  <pageMargins left="0.7874015748031497" right="0.7874015748031497" top="0.8267716535433072" bottom="0.708661417322834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R70"/>
  <sheetViews>
    <sheetView view="pageBreakPreview" zoomScale="85" zoomScaleNormal="90" zoomScaleSheetLayoutView="85" zoomScalePageLayoutView="0" workbookViewId="0" topLeftCell="A1">
      <selection activeCell="L60" sqref="L60"/>
    </sheetView>
  </sheetViews>
  <sheetFormatPr defaultColWidth="9.00390625" defaultRowHeight="12.75"/>
  <cols>
    <col min="1" max="1" width="6.25390625" style="10" customWidth="1"/>
    <col min="2" max="2" width="13.25390625" style="10" customWidth="1"/>
    <col min="3" max="8" width="9.125" style="10" customWidth="1"/>
    <col min="9" max="9" width="9.75390625" style="10" customWidth="1"/>
    <col min="10" max="10" width="9.125" style="10" customWidth="1"/>
    <col min="11" max="12" width="9.375" style="10" customWidth="1"/>
    <col min="13" max="13" width="12.00390625" style="10" customWidth="1"/>
    <col min="14" max="14" width="10.00390625" style="10" customWidth="1"/>
    <col min="15" max="16" width="9.125" style="10" customWidth="1"/>
    <col min="17" max="18" width="12.125" style="10" customWidth="1"/>
    <col min="19" max="16384" width="9.125" style="10" customWidth="1"/>
  </cols>
  <sheetData>
    <row r="1" spans="17:18" ht="12.75">
      <c r="Q1" s="87" t="s">
        <v>60</v>
      </c>
      <c r="R1" s="87"/>
    </row>
    <row r="2" spans="1:18" ht="15.75">
      <c r="A2" s="88" t="s">
        <v>61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15.75">
      <c r="A3" s="88" t="s">
        <v>109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15.7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18" ht="15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12.75">
      <c r="A7" s="24" t="s">
        <v>62</v>
      </c>
      <c r="B7" s="83" t="s">
        <v>63</v>
      </c>
      <c r="C7" s="89" t="s">
        <v>64</v>
      </c>
      <c r="D7" s="89"/>
      <c r="E7" s="89"/>
      <c r="F7" s="89"/>
      <c r="G7" s="89"/>
      <c r="H7" s="89" t="s">
        <v>65</v>
      </c>
      <c r="I7" s="89"/>
      <c r="J7" s="89"/>
      <c r="K7" s="89"/>
      <c r="L7" s="89"/>
      <c r="M7" s="25" t="s">
        <v>66</v>
      </c>
      <c r="N7" s="89" t="s">
        <v>67</v>
      </c>
      <c r="O7" s="89"/>
      <c r="P7" s="89"/>
      <c r="Q7" s="89"/>
      <c r="R7" s="89"/>
    </row>
    <row r="8" spans="1:18" ht="12.75">
      <c r="A8" s="26" t="s">
        <v>68</v>
      </c>
      <c r="B8" s="83"/>
      <c r="C8" s="85" t="s">
        <v>69</v>
      </c>
      <c r="D8" s="85"/>
      <c r="E8" s="85"/>
      <c r="F8" s="85"/>
      <c r="G8" s="85"/>
      <c r="H8" s="85" t="s">
        <v>70</v>
      </c>
      <c r="I8" s="85"/>
      <c r="J8" s="85"/>
      <c r="K8" s="85"/>
      <c r="L8" s="85"/>
      <c r="M8" s="27" t="s">
        <v>71</v>
      </c>
      <c r="N8" s="85" t="s">
        <v>72</v>
      </c>
      <c r="O8" s="85"/>
      <c r="P8" s="85"/>
      <c r="Q8" s="85"/>
      <c r="R8" s="85"/>
    </row>
    <row r="9" spans="1:18" ht="12.75">
      <c r="A9" s="28"/>
      <c r="B9" s="83"/>
      <c r="C9" s="86"/>
      <c r="D9" s="86"/>
      <c r="E9" s="86"/>
      <c r="F9" s="86"/>
      <c r="G9" s="86"/>
      <c r="H9" s="86"/>
      <c r="I9" s="86"/>
      <c r="J9" s="86"/>
      <c r="K9" s="86"/>
      <c r="L9" s="86"/>
      <c r="M9" s="27" t="s">
        <v>73</v>
      </c>
      <c r="N9" s="86"/>
      <c r="O9" s="86"/>
      <c r="P9" s="86"/>
      <c r="Q9" s="86"/>
      <c r="R9" s="86"/>
    </row>
    <row r="10" spans="1:18" ht="12.75">
      <c r="A10" s="29"/>
      <c r="B10" s="83"/>
      <c r="C10" s="30" t="s">
        <v>74</v>
      </c>
      <c r="D10" s="30" t="s">
        <v>34</v>
      </c>
      <c r="E10" s="30" t="s">
        <v>35</v>
      </c>
      <c r="F10" s="30" t="s">
        <v>36</v>
      </c>
      <c r="G10" s="30" t="s">
        <v>37</v>
      </c>
      <c r="H10" s="30" t="s">
        <v>74</v>
      </c>
      <c r="I10" s="30" t="s">
        <v>34</v>
      </c>
      <c r="J10" s="30" t="s">
        <v>35</v>
      </c>
      <c r="K10" s="30" t="s">
        <v>36</v>
      </c>
      <c r="L10" s="30" t="s">
        <v>37</v>
      </c>
      <c r="M10" s="30" t="s">
        <v>75</v>
      </c>
      <c r="N10" s="30" t="s">
        <v>74</v>
      </c>
      <c r="O10" s="30" t="s">
        <v>34</v>
      </c>
      <c r="P10" s="30" t="s">
        <v>35</v>
      </c>
      <c r="Q10" s="30" t="s">
        <v>36</v>
      </c>
      <c r="R10" s="30" t="s">
        <v>37</v>
      </c>
    </row>
    <row r="11" spans="1:18" ht="12.75">
      <c r="A11" s="83" t="s">
        <v>98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</row>
    <row r="12" spans="1:18" ht="25.5">
      <c r="A12" s="31">
        <v>1</v>
      </c>
      <c r="B12" s="32" t="s">
        <v>76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ht="12.75">
      <c r="A13" s="31"/>
      <c r="B13" s="32" t="s">
        <v>77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ht="12.75">
      <c r="A14" s="31"/>
      <c r="B14" s="32" t="s">
        <v>78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ht="12.75">
      <c r="A15" s="31"/>
      <c r="B15" s="32" t="s">
        <v>79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ht="12.75">
      <c r="A16" s="31">
        <v>2</v>
      </c>
      <c r="B16" s="32" t="s">
        <v>80</v>
      </c>
      <c r="C16" s="36">
        <f>SUM(D16:G16)</f>
        <v>5.488</v>
      </c>
      <c r="D16" s="43">
        <v>0</v>
      </c>
      <c r="E16" s="36"/>
      <c r="F16" s="43">
        <v>0.012</v>
      </c>
      <c r="G16" s="43">
        <v>5.476</v>
      </c>
      <c r="H16" s="33">
        <f>SUM(I16:L16)</f>
        <v>1.484</v>
      </c>
      <c r="I16" s="44">
        <v>0</v>
      </c>
      <c r="J16" s="33"/>
      <c r="K16" s="44">
        <v>0.003</v>
      </c>
      <c r="L16" s="44">
        <v>1.481</v>
      </c>
      <c r="M16" s="38">
        <f>2*C16/H16*1000</f>
        <v>7396</v>
      </c>
      <c r="N16" s="34">
        <f>SUM(O16:R16)</f>
        <v>1</v>
      </c>
      <c r="O16" s="35">
        <f>D16/C16</f>
        <v>0</v>
      </c>
      <c r="P16" s="34"/>
      <c r="Q16" s="35">
        <f>F16/C16</f>
        <v>0.002</v>
      </c>
      <c r="R16" s="35">
        <f>G16/C16</f>
        <v>0.998</v>
      </c>
    </row>
    <row r="17" spans="1:18" ht="25.5">
      <c r="A17" s="31">
        <v>3</v>
      </c>
      <c r="B17" s="32" t="s">
        <v>81</v>
      </c>
      <c r="C17" s="36">
        <f>SUM(D17:G17)</f>
        <v>14.104</v>
      </c>
      <c r="D17" s="36">
        <f>D19-D18-D16</f>
        <v>9.863</v>
      </c>
      <c r="E17" s="36"/>
      <c r="F17" s="36">
        <f>F19-F18-F16</f>
        <v>3.532</v>
      </c>
      <c r="G17" s="37">
        <f>G19-G18-G16</f>
        <v>0.709</v>
      </c>
      <c r="H17" s="33">
        <f>SUM(I17:L17)</f>
        <v>4.329</v>
      </c>
      <c r="I17" s="36">
        <f>I19-I18-I16</f>
        <v>3.181</v>
      </c>
      <c r="J17" s="36"/>
      <c r="K17" s="36">
        <f>K19-K18-K16</f>
        <v>0.955</v>
      </c>
      <c r="L17" s="37">
        <f>L19-L18-L16</f>
        <v>0.193</v>
      </c>
      <c r="M17" s="38">
        <f>2*C17/H17*1000</f>
        <v>6516</v>
      </c>
      <c r="N17" s="34">
        <f>SUM(O17:R17)</f>
        <v>1</v>
      </c>
      <c r="O17" s="35">
        <f>D17/C17</f>
        <v>0.699</v>
      </c>
      <c r="P17" s="34"/>
      <c r="Q17" s="35">
        <f>F17/C17</f>
        <v>0.25</v>
      </c>
      <c r="R17" s="35">
        <f>G17/C17</f>
        <v>0.05</v>
      </c>
    </row>
    <row r="18" spans="1:18" ht="25.5">
      <c r="A18" s="31">
        <v>3.1</v>
      </c>
      <c r="B18" s="32" t="s">
        <v>82</v>
      </c>
      <c r="C18" s="36">
        <f>SUM(D18:G18)</f>
        <v>0.605</v>
      </c>
      <c r="D18" s="43">
        <v>0</v>
      </c>
      <c r="E18" s="36"/>
      <c r="F18" s="43">
        <v>0.6</v>
      </c>
      <c r="G18" s="43">
        <v>0.005</v>
      </c>
      <c r="H18" s="33">
        <f>SUM(I18:L18)</f>
        <v>0.163</v>
      </c>
      <c r="I18" s="44">
        <v>0</v>
      </c>
      <c r="J18" s="33"/>
      <c r="K18" s="44">
        <v>0.162</v>
      </c>
      <c r="L18" s="43">
        <v>0.001</v>
      </c>
      <c r="M18" s="38">
        <f>2*C18/H18*1000</f>
        <v>7423</v>
      </c>
      <c r="N18" s="34">
        <f>SUM(O18:R18)</f>
        <v>1</v>
      </c>
      <c r="O18" s="35">
        <f>D18/C18</f>
        <v>0</v>
      </c>
      <c r="P18" s="34"/>
      <c r="Q18" s="35">
        <f>F18/C18</f>
        <v>0.992</v>
      </c>
      <c r="R18" s="35">
        <f>G18/C18</f>
        <v>0.008</v>
      </c>
    </row>
    <row r="19" spans="1:18" ht="12.75">
      <c r="A19" s="31"/>
      <c r="B19" s="32" t="s">
        <v>83</v>
      </c>
      <c r="C19" s="36">
        <f>C16+C17+C18</f>
        <v>20.197</v>
      </c>
      <c r="D19" s="36">
        <f>'Общ. 1.4'!D21</f>
        <v>9.863</v>
      </c>
      <c r="E19" s="36"/>
      <c r="F19" s="36">
        <f>'Общ. 1.4'!F21</f>
        <v>4.144</v>
      </c>
      <c r="G19" s="36">
        <f>'Общ. 1.4'!G21</f>
        <v>6.19</v>
      </c>
      <c r="H19" s="33">
        <f>H16+H17+H18</f>
        <v>5.976</v>
      </c>
      <c r="I19" s="33">
        <f>'Общ. 1.5'!D21</f>
        <v>3.181</v>
      </c>
      <c r="J19" s="33"/>
      <c r="K19" s="33">
        <f>'Общ. 1.5'!F21</f>
        <v>1.12</v>
      </c>
      <c r="L19" s="33">
        <f>'Общ. 1.5'!G21</f>
        <v>1.675</v>
      </c>
      <c r="M19" s="38">
        <f>2*C19/H19*1000</f>
        <v>6759</v>
      </c>
      <c r="N19" s="34">
        <f>SUM(O19:R19)</f>
        <v>1</v>
      </c>
      <c r="O19" s="35">
        <f>D19/C19</f>
        <v>0.488</v>
      </c>
      <c r="P19" s="35"/>
      <c r="Q19" s="35">
        <f>F19/C19</f>
        <v>0.205</v>
      </c>
      <c r="R19" s="35">
        <f>G19/C19</f>
        <v>0.306</v>
      </c>
    </row>
    <row r="20" spans="1:18" ht="12.75">
      <c r="A20" s="83" t="s">
        <v>110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</row>
    <row r="21" spans="1:18" ht="25.5">
      <c r="A21" s="31">
        <v>1</v>
      </c>
      <c r="B21" s="32" t="s">
        <v>76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12.75">
      <c r="A22" s="31"/>
      <c r="B22" s="32" t="s">
        <v>77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12.75">
      <c r="A23" s="31"/>
      <c r="B23" s="32" t="s">
        <v>78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12.75">
      <c r="A24" s="31"/>
      <c r="B24" s="32" t="s">
        <v>79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12.75">
      <c r="A25" s="31">
        <v>2</v>
      </c>
      <c r="B25" s="32" t="s">
        <v>80</v>
      </c>
      <c r="C25" s="36">
        <f>SUM(D25:G25)</f>
        <v>6.265</v>
      </c>
      <c r="D25" s="43">
        <v>0</v>
      </c>
      <c r="E25" s="36"/>
      <c r="F25" s="43">
        <v>0.055</v>
      </c>
      <c r="G25" s="43">
        <v>6.21</v>
      </c>
      <c r="H25" s="33">
        <f>SUM(I25:L25)</f>
        <v>1.692</v>
      </c>
      <c r="I25" s="44">
        <v>0</v>
      </c>
      <c r="J25" s="33"/>
      <c r="K25" s="44">
        <v>0.013</v>
      </c>
      <c r="L25" s="44">
        <v>1.679</v>
      </c>
      <c r="M25" s="38">
        <f>2*C25/H25*1000</f>
        <v>7405</v>
      </c>
      <c r="N25" s="34">
        <f>SUM(O25:R25)</f>
        <v>1</v>
      </c>
      <c r="O25" s="35">
        <f>D25/C25</f>
        <v>0</v>
      </c>
      <c r="P25" s="34"/>
      <c r="Q25" s="35">
        <f>F25/C25</f>
        <v>0.009</v>
      </c>
      <c r="R25" s="35">
        <f>G25/C25</f>
        <v>0.991</v>
      </c>
    </row>
    <row r="26" spans="1:18" ht="25.5">
      <c r="A26" s="31">
        <v>3</v>
      </c>
      <c r="B26" s="32" t="s">
        <v>81</v>
      </c>
      <c r="C26" s="36">
        <f>SUM(D26:G26)</f>
        <v>16.247</v>
      </c>
      <c r="D26" s="36">
        <f>D28-D27-D25</f>
        <v>11.296</v>
      </c>
      <c r="E26" s="36"/>
      <c r="F26" s="36">
        <f>F28-F27-F25</f>
        <v>3.978</v>
      </c>
      <c r="G26" s="37">
        <f>G28-G27-G25</f>
        <v>0.973</v>
      </c>
      <c r="H26" s="33">
        <f>SUM(I26:L26)</f>
        <v>4.791</v>
      </c>
      <c r="I26" s="36">
        <f>I28-I27-I25</f>
        <v>3.349</v>
      </c>
      <c r="J26" s="36"/>
      <c r="K26" s="36">
        <f>K28-K27-K25</f>
        <v>1.108</v>
      </c>
      <c r="L26" s="37">
        <f>L28-L27-L25</f>
        <v>0.334</v>
      </c>
      <c r="M26" s="38">
        <f>2*C26/H26*1000</f>
        <v>6782</v>
      </c>
      <c r="N26" s="34">
        <f>SUM(O26:R26)</f>
        <v>1</v>
      </c>
      <c r="O26" s="35">
        <f>D26/C26</f>
        <v>0.695</v>
      </c>
      <c r="P26" s="34"/>
      <c r="Q26" s="35">
        <f>F26/C26</f>
        <v>0.245</v>
      </c>
      <c r="R26" s="35">
        <f>G26/C26</f>
        <v>0.06</v>
      </c>
    </row>
    <row r="27" spans="1:18" ht="25.5">
      <c r="A27" s="31" t="s">
        <v>84</v>
      </c>
      <c r="B27" s="32" t="s">
        <v>82</v>
      </c>
      <c r="C27" s="36">
        <f>SUM(D27:G27)</f>
        <v>0.49</v>
      </c>
      <c r="D27" s="43">
        <v>0</v>
      </c>
      <c r="E27" s="36"/>
      <c r="F27" s="43">
        <v>0.48</v>
      </c>
      <c r="G27" s="43">
        <v>0.01</v>
      </c>
      <c r="H27" s="33">
        <f>SUM(I27:L27)</f>
        <v>0.131</v>
      </c>
      <c r="I27" s="44">
        <v>0</v>
      </c>
      <c r="J27" s="33"/>
      <c r="K27" s="44">
        <v>0.13</v>
      </c>
      <c r="L27" s="43">
        <v>0.001</v>
      </c>
      <c r="M27" s="38">
        <f>2*C27/H27*1000</f>
        <v>7481</v>
      </c>
      <c r="N27" s="34">
        <f>SUM(O27:R27)</f>
        <v>1</v>
      </c>
      <c r="O27" s="35">
        <f>D27/C27</f>
        <v>0</v>
      </c>
      <c r="P27" s="34"/>
      <c r="Q27" s="35">
        <f>F27/C27</f>
        <v>0.98</v>
      </c>
      <c r="R27" s="35">
        <f>G27/C27</f>
        <v>0.02</v>
      </c>
    </row>
    <row r="28" spans="1:18" ht="12.75">
      <c r="A28" s="31">
        <v>4</v>
      </c>
      <c r="B28" s="32" t="s">
        <v>83</v>
      </c>
      <c r="C28" s="36">
        <f>C25+C26+C27</f>
        <v>23.002</v>
      </c>
      <c r="D28" s="36">
        <f>'Общ. 1.4'!I21</f>
        <v>11.296</v>
      </c>
      <c r="E28" s="36"/>
      <c r="F28" s="36">
        <f>'Общ. 1.4'!K21</f>
        <v>4.513</v>
      </c>
      <c r="G28" s="36">
        <f>'Общ. 1.4'!L21</f>
        <v>7.193</v>
      </c>
      <c r="H28" s="33">
        <f>H25+H26+H27</f>
        <v>6.614</v>
      </c>
      <c r="I28" s="33">
        <f>'Общ. 1.5'!I21</f>
        <v>3.349</v>
      </c>
      <c r="J28" s="33"/>
      <c r="K28" s="33">
        <f>'Общ. 1.5'!K21</f>
        <v>1.251</v>
      </c>
      <c r="L28" s="33">
        <f>'Общ. 1.5'!L21</f>
        <v>2.014</v>
      </c>
      <c r="M28" s="38">
        <f>2*C28/H28*1000</f>
        <v>6956</v>
      </c>
      <c r="N28" s="34">
        <f>SUM(O28:R28)</f>
        <v>1</v>
      </c>
      <c r="O28" s="35">
        <f>D28/C28</f>
        <v>0.491</v>
      </c>
      <c r="P28" s="35"/>
      <c r="Q28" s="35">
        <f>F28/C28</f>
        <v>0.196</v>
      </c>
      <c r="R28" s="35">
        <f>G28/C28</f>
        <v>0.313</v>
      </c>
    </row>
    <row r="29" spans="11:12" ht="12.75">
      <c r="K29" s="39"/>
      <c r="L29" s="39"/>
    </row>
    <row r="30" spans="10:12" ht="12.75">
      <c r="J30" s="40"/>
      <c r="K30" s="39"/>
      <c r="L30" s="39"/>
    </row>
    <row r="31" spans="10:12" ht="12.75">
      <c r="J31" s="40"/>
      <c r="K31" s="39"/>
      <c r="L31" s="39"/>
    </row>
    <row r="32" spans="10:17" ht="12.75">
      <c r="J32" s="84" t="s">
        <v>85</v>
      </c>
      <c r="K32" s="84"/>
      <c r="L32" s="84"/>
      <c r="M32" s="84"/>
      <c r="Q32" s="10" t="s">
        <v>29</v>
      </c>
    </row>
    <row r="35" spans="17:18" ht="12.75">
      <c r="Q35" s="87" t="s">
        <v>60</v>
      </c>
      <c r="R35" s="87"/>
    </row>
    <row r="36" spans="1:18" ht="15.75">
      <c r="A36" s="88" t="s">
        <v>61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1:18" ht="15.75">
      <c r="A37" s="88" t="s">
        <v>111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</row>
    <row r="38" spans="1:18" ht="15.7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</row>
    <row r="39" spans="1:18" ht="15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  <row r="40" spans="1:18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ht="12.75">
      <c r="A41" s="24" t="s">
        <v>62</v>
      </c>
      <c r="B41" s="83" t="s">
        <v>63</v>
      </c>
      <c r="C41" s="89" t="s">
        <v>64</v>
      </c>
      <c r="D41" s="89"/>
      <c r="E41" s="89"/>
      <c r="F41" s="89"/>
      <c r="G41" s="89"/>
      <c r="H41" s="89" t="s">
        <v>65</v>
      </c>
      <c r="I41" s="89"/>
      <c r="J41" s="89"/>
      <c r="K41" s="89"/>
      <c r="L41" s="89"/>
      <c r="M41" s="25" t="s">
        <v>66</v>
      </c>
      <c r="N41" s="89" t="s">
        <v>67</v>
      </c>
      <c r="O41" s="89"/>
      <c r="P41" s="89"/>
      <c r="Q41" s="89"/>
      <c r="R41" s="89"/>
    </row>
    <row r="42" spans="1:18" ht="12.75">
      <c r="A42" s="26" t="s">
        <v>68</v>
      </c>
      <c r="B42" s="83"/>
      <c r="C42" s="85" t="s">
        <v>69</v>
      </c>
      <c r="D42" s="85"/>
      <c r="E42" s="85"/>
      <c r="F42" s="85"/>
      <c r="G42" s="85"/>
      <c r="H42" s="85" t="s">
        <v>70</v>
      </c>
      <c r="I42" s="85"/>
      <c r="J42" s="85"/>
      <c r="K42" s="85"/>
      <c r="L42" s="85"/>
      <c r="M42" s="27" t="s">
        <v>71</v>
      </c>
      <c r="N42" s="85" t="s">
        <v>72</v>
      </c>
      <c r="O42" s="85"/>
      <c r="P42" s="85"/>
      <c r="Q42" s="85"/>
      <c r="R42" s="85"/>
    </row>
    <row r="43" spans="1:18" ht="12.75">
      <c r="A43" s="28"/>
      <c r="B43" s="83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27" t="s">
        <v>73</v>
      </c>
      <c r="N43" s="86"/>
      <c r="O43" s="86"/>
      <c r="P43" s="86"/>
      <c r="Q43" s="86"/>
      <c r="R43" s="86"/>
    </row>
    <row r="44" spans="1:18" ht="12.75">
      <c r="A44" s="29"/>
      <c r="B44" s="83"/>
      <c r="C44" s="30" t="s">
        <v>74</v>
      </c>
      <c r="D44" s="30" t="s">
        <v>34</v>
      </c>
      <c r="E44" s="30" t="s">
        <v>35</v>
      </c>
      <c r="F44" s="30" t="s">
        <v>36</v>
      </c>
      <c r="G44" s="30" t="s">
        <v>37</v>
      </c>
      <c r="H44" s="30" t="s">
        <v>74</v>
      </c>
      <c r="I44" s="30" t="s">
        <v>34</v>
      </c>
      <c r="J44" s="30" t="s">
        <v>35</v>
      </c>
      <c r="K44" s="30" t="s">
        <v>36</v>
      </c>
      <c r="L44" s="30" t="s">
        <v>37</v>
      </c>
      <c r="M44" s="30" t="s">
        <v>75</v>
      </c>
      <c r="N44" s="30" t="s">
        <v>74</v>
      </c>
      <c r="O44" s="30" t="s">
        <v>34</v>
      </c>
      <c r="P44" s="30" t="s">
        <v>35</v>
      </c>
      <c r="Q44" s="30" t="s">
        <v>36</v>
      </c>
      <c r="R44" s="30" t="s">
        <v>37</v>
      </c>
    </row>
    <row r="45" spans="1:18" ht="12.75" customHeight="1">
      <c r="A45" s="83" t="s">
        <v>98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</row>
    <row r="46" spans="1:18" ht="25.5">
      <c r="A46" s="31">
        <v>1</v>
      </c>
      <c r="B46" s="32" t="s">
        <v>76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8" ht="12.75">
      <c r="A47" s="31"/>
      <c r="B47" s="32" t="s">
        <v>77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8" ht="12.75">
      <c r="A48" s="31"/>
      <c r="B48" s="32" t="s">
        <v>78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1:18" ht="12.75">
      <c r="A49" s="31"/>
      <c r="B49" s="32" t="s">
        <v>79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18" ht="12.75">
      <c r="A50" s="31">
        <v>2</v>
      </c>
      <c r="B50" s="32" t="s">
        <v>80</v>
      </c>
      <c r="C50" s="36">
        <f>SUM(D50:G50)</f>
        <v>5.689</v>
      </c>
      <c r="D50" s="43">
        <v>0</v>
      </c>
      <c r="E50" s="36"/>
      <c r="F50" s="43">
        <v>0.013</v>
      </c>
      <c r="G50" s="43">
        <v>5.676</v>
      </c>
      <c r="H50" s="33">
        <f>SUM(I50:L50)</f>
        <v>1.538</v>
      </c>
      <c r="I50" s="44">
        <v>0</v>
      </c>
      <c r="J50" s="33"/>
      <c r="K50" s="44">
        <v>0.003</v>
      </c>
      <c r="L50" s="44">
        <v>1.535</v>
      </c>
      <c r="M50" s="38">
        <f>2*C50/H50*1000</f>
        <v>7398</v>
      </c>
      <c r="N50" s="34">
        <f>SUM(O50:R50)</f>
        <v>1</v>
      </c>
      <c r="O50" s="35">
        <f>D50/C50</f>
        <v>0</v>
      </c>
      <c r="P50" s="34"/>
      <c r="Q50" s="35">
        <f>F50/C50</f>
        <v>0.002</v>
      </c>
      <c r="R50" s="35">
        <f>G50/C50</f>
        <v>0.998</v>
      </c>
    </row>
    <row r="51" spans="1:18" ht="25.5">
      <c r="A51" s="31">
        <v>3</v>
      </c>
      <c r="B51" s="32" t="s">
        <v>81</v>
      </c>
      <c r="C51" s="36">
        <f>SUM(D51:G51)</f>
        <v>14.444</v>
      </c>
      <c r="D51" s="36">
        <f>D53-D52-D50</f>
        <v>10.096</v>
      </c>
      <c r="E51" s="36"/>
      <c r="F51" s="36">
        <f>F53-F52-F50</f>
        <v>3.715</v>
      </c>
      <c r="G51" s="37">
        <f>G53-G52-G50</f>
        <v>0.633</v>
      </c>
      <c r="H51" s="33">
        <f>SUM(I51:L51)</f>
        <v>4.395</v>
      </c>
      <c r="I51" s="36">
        <f>I53-I52-I50</f>
        <v>3.225</v>
      </c>
      <c r="J51" s="36"/>
      <c r="K51" s="36">
        <f>K53-K52-K50</f>
        <v>0.999</v>
      </c>
      <c r="L51" s="37">
        <f>L53-L52-L50</f>
        <v>0.171</v>
      </c>
      <c r="M51" s="38">
        <f>2*C51/H51*1000</f>
        <v>6573</v>
      </c>
      <c r="N51" s="34">
        <f>SUM(O51:R51)</f>
        <v>1</v>
      </c>
      <c r="O51" s="35">
        <f>D51/C51</f>
        <v>0.699</v>
      </c>
      <c r="P51" s="34"/>
      <c r="Q51" s="35">
        <f>F51/C51</f>
        <v>0.257</v>
      </c>
      <c r="R51" s="35">
        <f>G51/C51</f>
        <v>0.044</v>
      </c>
    </row>
    <row r="52" spans="1:18" ht="25.5">
      <c r="A52" s="31">
        <v>3.1</v>
      </c>
      <c r="B52" s="32" t="s">
        <v>82</v>
      </c>
      <c r="C52" s="36">
        <f>SUM(D52:G52)</f>
        <v>0.605</v>
      </c>
      <c r="D52" s="43">
        <v>0</v>
      </c>
      <c r="E52" s="36"/>
      <c r="F52" s="43">
        <v>0.6</v>
      </c>
      <c r="G52" s="43">
        <v>0.005</v>
      </c>
      <c r="H52" s="33">
        <f>SUM(I52:L52)</f>
        <v>0.169</v>
      </c>
      <c r="I52" s="44">
        <v>0</v>
      </c>
      <c r="J52" s="33"/>
      <c r="K52" s="44">
        <v>0.168</v>
      </c>
      <c r="L52" s="43">
        <v>0.001</v>
      </c>
      <c r="M52" s="38">
        <f>2*C52/H52*1000</f>
        <v>7160</v>
      </c>
      <c r="N52" s="34">
        <f>SUM(O52:R52)</f>
        <v>1</v>
      </c>
      <c r="O52" s="35">
        <f>D52/C52</f>
        <v>0</v>
      </c>
      <c r="P52" s="34"/>
      <c r="Q52" s="35">
        <f>F52/C52</f>
        <v>0.992</v>
      </c>
      <c r="R52" s="35">
        <f>G52/C52</f>
        <v>0.008</v>
      </c>
    </row>
    <row r="53" spans="1:18" ht="12.75">
      <c r="A53" s="31"/>
      <c r="B53" s="32" t="s">
        <v>83</v>
      </c>
      <c r="C53" s="36">
        <f>C50+C51+C52</f>
        <v>20.738</v>
      </c>
      <c r="D53" s="36">
        <f>'Общ. 1.4'!D55</f>
        <v>10.096</v>
      </c>
      <c r="E53" s="36"/>
      <c r="F53" s="36">
        <f>'Общ. 1.4'!F55</f>
        <v>4.328</v>
      </c>
      <c r="G53" s="36">
        <f>'Общ. 1.4'!G55</f>
        <v>6.314</v>
      </c>
      <c r="H53" s="33">
        <f>H50+H51+H52</f>
        <v>6.102</v>
      </c>
      <c r="I53" s="33">
        <f>'Общ. 1.5'!D54</f>
        <v>3.225</v>
      </c>
      <c r="J53" s="33"/>
      <c r="K53" s="33">
        <f>'Общ. 1.5'!F54</f>
        <v>1.17</v>
      </c>
      <c r="L53" s="33">
        <f>'Общ. 1.5'!G54</f>
        <v>1.707</v>
      </c>
      <c r="M53" s="38">
        <f>2*C53/H53*1000</f>
        <v>6797</v>
      </c>
      <c r="N53" s="34">
        <f>SUM(O53:R53)</f>
        <v>1</v>
      </c>
      <c r="O53" s="35">
        <f>D53/C53</f>
        <v>0.487</v>
      </c>
      <c r="P53" s="35"/>
      <c r="Q53" s="35">
        <f>F53/C53</f>
        <v>0.209</v>
      </c>
      <c r="R53" s="35">
        <f>G53/C53</f>
        <v>0.304</v>
      </c>
    </row>
    <row r="54" spans="1:18" ht="12.75" customHeight="1">
      <c r="A54" s="83" t="s">
        <v>110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</row>
    <row r="55" spans="1:18" ht="25.5">
      <c r="A55" s="31">
        <v>1</v>
      </c>
      <c r="B55" s="32" t="s">
        <v>76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18" ht="12.75">
      <c r="A56" s="31"/>
      <c r="B56" s="32" t="s">
        <v>77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18" ht="12.75">
      <c r="A57" s="31"/>
      <c r="B57" s="32" t="s">
        <v>78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18" ht="12.75">
      <c r="A58" s="31"/>
      <c r="B58" s="32" t="s">
        <v>79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18" ht="12.75">
      <c r="A59" s="31">
        <v>2</v>
      </c>
      <c r="B59" s="32" t="s">
        <v>80</v>
      </c>
      <c r="C59" s="36">
        <f>SUM(D59:G59)</f>
        <v>6.38</v>
      </c>
      <c r="D59" s="43">
        <v>0</v>
      </c>
      <c r="E59" s="36"/>
      <c r="F59" s="43">
        <v>0.056</v>
      </c>
      <c r="G59" s="43">
        <v>6.324</v>
      </c>
      <c r="H59" s="33">
        <f>SUM(I59:L59)</f>
        <v>1.724</v>
      </c>
      <c r="I59" s="44">
        <v>0</v>
      </c>
      <c r="J59" s="33"/>
      <c r="K59" s="44">
        <v>0.014</v>
      </c>
      <c r="L59" s="44">
        <v>1.71</v>
      </c>
      <c r="M59" s="38">
        <f>2*C59/H59*1000</f>
        <v>7401</v>
      </c>
      <c r="N59" s="34">
        <f>SUM(O59:R59)</f>
        <v>1</v>
      </c>
      <c r="O59" s="35">
        <f>D59/C59</f>
        <v>0</v>
      </c>
      <c r="P59" s="34"/>
      <c r="Q59" s="35">
        <f>F59/C59</f>
        <v>0.009</v>
      </c>
      <c r="R59" s="35">
        <f>G59/C59</f>
        <v>0.991</v>
      </c>
    </row>
    <row r="60" spans="1:18" ht="25.5">
      <c r="A60" s="31">
        <v>3</v>
      </c>
      <c r="B60" s="32" t="s">
        <v>81</v>
      </c>
      <c r="C60" s="36">
        <f>SUM(D60:G60)</f>
        <v>17.08</v>
      </c>
      <c r="D60" s="36">
        <f>D62-D61-D59</f>
        <v>12.286</v>
      </c>
      <c r="E60" s="36"/>
      <c r="F60" s="36">
        <f>F62-F61-F59</f>
        <v>3.916</v>
      </c>
      <c r="G60" s="37">
        <f>G62-G61-G59</f>
        <v>0.878</v>
      </c>
      <c r="H60" s="33">
        <f>SUM(I60:L60)</f>
        <v>5.036</v>
      </c>
      <c r="I60" s="36">
        <f>I62-I61-I59</f>
        <v>3.626</v>
      </c>
      <c r="J60" s="36"/>
      <c r="K60" s="36">
        <f>K62-K61-K59</f>
        <v>1.094</v>
      </c>
      <c r="L60" s="37">
        <f>L62-L61-L59</f>
        <v>0.316</v>
      </c>
      <c r="M60" s="38">
        <f>2*C60/H60*1000</f>
        <v>6783</v>
      </c>
      <c r="N60" s="34">
        <f>SUM(O60:R60)</f>
        <v>1</v>
      </c>
      <c r="O60" s="35">
        <f>D60/C60</f>
        <v>0.719</v>
      </c>
      <c r="P60" s="34"/>
      <c r="Q60" s="35">
        <f>F60/C60</f>
        <v>0.229</v>
      </c>
      <c r="R60" s="35">
        <f>G60/C60</f>
        <v>0.051</v>
      </c>
    </row>
    <row r="61" spans="1:18" ht="25.5">
      <c r="A61" s="31" t="s">
        <v>84</v>
      </c>
      <c r="B61" s="32" t="s">
        <v>82</v>
      </c>
      <c r="C61" s="36">
        <f>SUM(D61:G61)</f>
        <v>0.5</v>
      </c>
      <c r="D61" s="43">
        <v>0</v>
      </c>
      <c r="E61" s="36"/>
      <c r="F61" s="43">
        <v>0.49</v>
      </c>
      <c r="G61" s="43">
        <v>0.01</v>
      </c>
      <c r="H61" s="33">
        <f>SUM(I61:L61)</f>
        <v>0.136</v>
      </c>
      <c r="I61" s="44">
        <v>0</v>
      </c>
      <c r="J61" s="33"/>
      <c r="K61" s="44">
        <v>0.135</v>
      </c>
      <c r="L61" s="43">
        <v>0.001</v>
      </c>
      <c r="M61" s="38">
        <f>2*C61/H61*1000</f>
        <v>7353</v>
      </c>
      <c r="N61" s="34">
        <f>SUM(O61:R61)</f>
        <v>1</v>
      </c>
      <c r="O61" s="35">
        <f>D61/C61</f>
        <v>0</v>
      </c>
      <c r="P61" s="34"/>
      <c r="Q61" s="35">
        <f>F61/C61</f>
        <v>0.98</v>
      </c>
      <c r="R61" s="35">
        <f>G61/C61</f>
        <v>0.02</v>
      </c>
    </row>
    <row r="62" spans="1:18" ht="12.75">
      <c r="A62" s="31">
        <v>4</v>
      </c>
      <c r="B62" s="32" t="s">
        <v>83</v>
      </c>
      <c r="C62" s="36">
        <f>C59+C60+C61</f>
        <v>23.96</v>
      </c>
      <c r="D62" s="36">
        <f>'Общ. 1.4'!I55</f>
        <v>12.286</v>
      </c>
      <c r="E62" s="36"/>
      <c r="F62" s="36">
        <f>'Общ. 1.4'!K55</f>
        <v>4.462</v>
      </c>
      <c r="G62" s="36">
        <f>'Общ. 1.4'!L55</f>
        <v>7.212</v>
      </c>
      <c r="H62" s="33">
        <f>H59+H60+H61</f>
        <v>6.896</v>
      </c>
      <c r="I62" s="33">
        <f>'Общ. 1.5'!I54</f>
        <v>3.626</v>
      </c>
      <c r="J62" s="33"/>
      <c r="K62" s="33">
        <f>'Общ. 1.5'!K54</f>
        <v>1.243</v>
      </c>
      <c r="L62" s="33">
        <f>'Общ. 1.5'!L54</f>
        <v>2.027</v>
      </c>
      <c r="M62" s="38">
        <f>2*C62/H62*1000</f>
        <v>6949</v>
      </c>
      <c r="N62" s="34">
        <f>SUM(O62:R62)</f>
        <v>1</v>
      </c>
      <c r="O62" s="35">
        <f>D62/C62</f>
        <v>0.513</v>
      </c>
      <c r="P62" s="35"/>
      <c r="Q62" s="35">
        <f>F62/C62</f>
        <v>0.186</v>
      </c>
      <c r="R62" s="35">
        <f>G62/C62</f>
        <v>0.301</v>
      </c>
    </row>
    <row r="63" spans="11:12" ht="12.75">
      <c r="K63" s="39"/>
      <c r="L63" s="39"/>
    </row>
    <row r="64" spans="10:12" ht="12.75">
      <c r="J64" s="40"/>
      <c r="K64" s="39"/>
      <c r="L64" s="39"/>
    </row>
    <row r="65" spans="10:12" ht="12.75">
      <c r="J65" s="40"/>
      <c r="K65" s="39"/>
      <c r="L65" s="39"/>
    </row>
    <row r="66" spans="10:17" ht="12.75">
      <c r="J66" s="84" t="s">
        <v>85</v>
      </c>
      <c r="K66" s="84"/>
      <c r="L66" s="84"/>
      <c r="M66" s="84"/>
      <c r="Q66" s="10" t="s">
        <v>29</v>
      </c>
    </row>
    <row r="67" spans="10:12" ht="12.75">
      <c r="J67" s="40"/>
      <c r="K67" s="39"/>
      <c r="L67" s="39"/>
    </row>
    <row r="70" spans="10:13" ht="12.75">
      <c r="J70" s="84"/>
      <c r="K70" s="84"/>
      <c r="L70" s="84"/>
      <c r="M70" s="84"/>
    </row>
  </sheetData>
  <sheetProtection/>
  <mergeCells count="35">
    <mergeCell ref="C7:G7"/>
    <mergeCell ref="H7:L7"/>
    <mergeCell ref="N7:R7"/>
    <mergeCell ref="C8:G8"/>
    <mergeCell ref="Q1:R1"/>
    <mergeCell ref="A2:R2"/>
    <mergeCell ref="A3:R3"/>
    <mergeCell ref="A4:R4"/>
    <mergeCell ref="A38:R38"/>
    <mergeCell ref="H8:L8"/>
    <mergeCell ref="N8:R8"/>
    <mergeCell ref="C9:G9"/>
    <mergeCell ref="J32:M32"/>
    <mergeCell ref="H9:L9"/>
    <mergeCell ref="N9:R9"/>
    <mergeCell ref="A11:R11"/>
    <mergeCell ref="A20:R20"/>
    <mergeCell ref="B7:B10"/>
    <mergeCell ref="J70:M70"/>
    <mergeCell ref="Q35:R35"/>
    <mergeCell ref="A36:R36"/>
    <mergeCell ref="A37:R37"/>
    <mergeCell ref="B41:B44"/>
    <mergeCell ref="C41:G41"/>
    <mergeCell ref="H41:L41"/>
    <mergeCell ref="N41:R41"/>
    <mergeCell ref="C43:G43"/>
    <mergeCell ref="H43:L43"/>
    <mergeCell ref="A54:R54"/>
    <mergeCell ref="J66:M66"/>
    <mergeCell ref="C42:G42"/>
    <mergeCell ref="H42:L42"/>
    <mergeCell ref="N42:R42"/>
    <mergeCell ref="A45:R45"/>
    <mergeCell ref="N43:R43"/>
  </mergeCells>
  <printOptions horizontalCentered="1"/>
  <pageMargins left="0.3937007874015748" right="0.3937007874015748" top="0.6692913385826772" bottom="0.3937007874015748" header="0.5511811023622047" footer="0.5118110236220472"/>
  <pageSetup horizontalDpi="300" verticalDpi="300" orientation="landscape" paperSize="9" scale="80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2017-03-09T08:03:42Z</cp:lastPrinted>
  <dcterms:created xsi:type="dcterms:W3CDTF">2009-12-28T13:59:48Z</dcterms:created>
  <dcterms:modified xsi:type="dcterms:W3CDTF">2020-03-23T12:37:21Z</dcterms:modified>
  <cp:category/>
  <cp:version/>
  <cp:contentType/>
  <cp:contentStatus/>
</cp:coreProperties>
</file>