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</sheets>
  <externalReferences>
    <externalReference r:id="rId11"/>
  </externalReferences>
  <definedNames>
    <definedName name="TABLE" localSheetId="7">'2016'!$A$7:$F$43</definedName>
    <definedName name="_xlnm.Print_Titles" localSheetId="7">'2016'!$7:$7</definedName>
    <definedName name="_xlnm.Print_Area" localSheetId="7">'2016'!$A$1:$F$47</definedName>
  </definedNames>
  <calcPr fullCalcOnLoad="1"/>
</workbook>
</file>

<file path=xl/sharedStrings.xml><?xml version="1.0" encoding="utf-8"?>
<sst xmlns="http://schemas.openxmlformats.org/spreadsheetml/2006/main" count="843" uniqueCount="91">
  <si>
    <t>Приложение № 2
к предложению о размере цен (тарифов), долгосрочных параметров регулирования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</si>
  <si>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</si>
  <si>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</si>
  <si>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</si>
  <si>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</si>
  <si>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</si>
  <si>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</si>
  <si>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</si>
  <si>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</si>
  <si>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</si>
  <si>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</si>
  <si>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</si>
  <si>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</si>
  <si>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</si>
  <si>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</si>
  <si>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</si>
  <si>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</si>
  <si>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</si>
  <si>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</si>
  <si>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</si>
  <si>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</si>
  <si>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</si>
  <si>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</si>
  <si>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</si>
  <si>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</si>
  <si>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</si>
  <si>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</si>
  <si>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</si>
  <si>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</si>
  <si>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</si>
  <si>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</si>
  <si>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</si>
  <si>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</si>
  <si>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</si>
  <si>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</si>
  <si>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</si>
  <si>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</si>
  <si>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</si>
  <si>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</si>
  <si>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</si>
  <si>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</si>
  <si>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</si>
  <si>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</si>
  <si>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</si>
  <si>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</si>
  <si>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</si>
  <si>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</si>
  <si>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</si>
  <si>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</si>
  <si>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</si>
  <si>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</si>
  <si>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</si>
  <si>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</si>
  <si>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</si>
  <si>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</si>
  <si>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</si>
  <si>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</si>
  <si>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</si>
  <si>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</si>
  <si>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</si>
  <si>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</si>
  <si>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</si>
  <si>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</si>
  <si>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</si>
  <si>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</si>
  <si>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</si>
  <si>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</si>
  <si>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</si>
  <si>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</si>
  <si>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</si>
  <si>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</si>
  <si>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</si>
  <si>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</si>
  <si>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</si>
  <si>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</si>
  <si>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</si>
  <si>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</si>
  <si>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</si>
  <si>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</si>
  <si>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</si>
  <si>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</si>
  <si>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</si>
  <si>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отсутствует</t>
  </si>
  <si>
    <t>-</t>
  </si>
  <si>
    <t>"Программа в области энергосбережения и повышения энергетической эффективности" на 2012-2014гг. Утверждена генеральным директором ООО "Железногорская Сетевая Компания" Прядун И.В. 01.02.2012г.</t>
  </si>
  <si>
    <t>"Программа в области энергосбережения и повышения энергетической эффективности" на 2015-2019гг. Утверждена генеральным директором ООО "Железногорская Сетевая Компания" Прядун И.В. 31.12.2014г.</t>
  </si>
  <si>
    <t>Инвестиционная программа для ООО "Железногорская Сетевая Компания" была отменена Постановлением Администрации Курской области №902-па от 04.12.2013г.</t>
  </si>
  <si>
    <r>
      <t xml:space="preserve">Раздел 2. </t>
    </r>
    <r>
      <rPr>
        <b/>
        <sz val="13"/>
        <rFont val="Times New Roman"/>
        <family val="1"/>
      </rPr>
      <t>Основные показатели деятельности организаций</t>
    </r>
    <r>
      <rPr>
        <sz val="13"/>
        <rFont val="Times New Roman"/>
        <family val="1"/>
      </rPr>
      <t>, относящихся к субъектам естественных монополий,
а также коммерческого оператора оптового рынка электрической энергии (мощности)</t>
    </r>
  </si>
  <si>
    <t>ООО "Железногорская Сетевая Компания"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</si>
  <si>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</si>
  <si>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"Программа в области энергосбережения и повышения энергетической эффективности" на 2020-2024гг. Утверждена генеральным директором ООО "Железногорская Сетевая Компания" Прядун И.В. 31.12.2019г.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</si>
</sst>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177" fontId="2" fillId="0" borderId="0" xfId="0" applyNumberFormat="1" applyFont="1" applyFill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8" fontId="1" fillId="0" borderId="0" xfId="58" applyNumberFormat="1" applyFill="1" applyAlignment="1">
      <alignment horizontal="center" vertical="top"/>
    </xf>
    <xf numFmtId="179" fontId="1" fillId="0" borderId="0" xfId="58" applyNumberFormat="1" applyFill="1" applyAlignment="1">
      <alignment horizontal="center" vertical="center"/>
    </xf>
    <xf numFmtId="171" fontId="1" fillId="0" borderId="0" xfId="58" applyFill="1" applyAlignment="1">
      <alignment horizontal="center" vertical="top"/>
    </xf>
    <xf numFmtId="171" fontId="1" fillId="0" borderId="0" xfId="58" applyNumberForma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top"/>
    </xf>
    <xf numFmtId="43" fontId="2" fillId="0" borderId="0" xfId="0" applyNumberFormat="1" applyFont="1" applyFill="1" applyAlignment="1">
      <alignment horizontal="center" vertical="top"/>
    </xf>
    <xf numFmtId="0" fontId="46" fillId="0" borderId="0" xfId="0" applyFont="1" applyFill="1" applyAlignment="1">
      <alignment horizontal="center" vertical="top"/>
    </xf>
    <xf numFmtId="179" fontId="1" fillId="0" borderId="0" xfId="58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\shared\Users\1\Desktop\&#1046;&#1057;&#1050;%20&#1087;&#1077;&#1088;&#1077;&#1076;&#1072;&#1095;&#1072;%2022\&#1046;&#1057;&#1050;%202022\&#1046;&#1057;&#1050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ь 2021"/>
      <sheetName val="ЖСК 2022"/>
      <sheetName val="ЖСК 2021"/>
      <sheetName val="счетчики"/>
      <sheetName val="расч ставки на содерж 2022"/>
      <sheetName val="расч ставки на содер 2021"/>
      <sheetName val="потери (2022)"/>
      <sheetName val="потери (2021)"/>
      <sheetName val="вып.доходы на 22"/>
      <sheetName val="вып.доходы на 2021г  "/>
      <sheetName val="пр неподконт расходы 22"/>
    </sheetNames>
    <sheetDataSet>
      <sheetData sheetId="1">
        <row r="11">
          <cell r="Q11">
            <v>1620.5635521600004</v>
          </cell>
        </row>
        <row r="12">
          <cell r="Q12">
            <v>2760.4</v>
          </cell>
        </row>
        <row r="15">
          <cell r="Q15">
            <v>8265.4167435</v>
          </cell>
        </row>
        <row r="30">
          <cell r="Q30">
            <v>777.4645999999999</v>
          </cell>
        </row>
        <row r="35">
          <cell r="Q35">
            <v>15785.955431660002</v>
          </cell>
        </row>
        <row r="37">
          <cell r="Q37">
            <v>6505.783450000002</v>
          </cell>
        </row>
        <row r="48">
          <cell r="Q48">
            <v>194.37130000000002</v>
          </cell>
        </row>
        <row r="57">
          <cell r="Q57">
            <v>-455.1305291360004</v>
          </cell>
        </row>
        <row r="65">
          <cell r="Q65">
            <v>42095.929505603664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85" zoomScaleNormal="85" zoomScalePageLayoutView="0" workbookViewId="0" topLeftCell="A1">
      <selection activeCell="E11" sqref="E11"/>
    </sheetView>
  </sheetViews>
  <sheetFormatPr defaultColWidth="9.125" defaultRowHeight="12.75"/>
  <cols>
    <col min="1" max="1" width="6.50390625" style="1" customWidth="1"/>
    <col min="2" max="2" width="31.00390625" style="1" customWidth="1"/>
    <col min="3" max="3" width="12.375" style="1" customWidth="1"/>
    <col min="4" max="5" width="27.50390625" style="30" customWidth="1"/>
    <col min="6" max="6" width="27.125" style="30" customWidth="1"/>
    <col min="7" max="16384" width="9.125" style="1" customWidth="1"/>
  </cols>
  <sheetData>
    <row r="1" ht="54" customHeight="1">
      <c r="F1" s="31" t="s">
        <v>0</v>
      </c>
    </row>
    <row r="4" spans="1:6" ht="31.5" customHeight="1">
      <c r="A4" s="43" t="s">
        <v>89</v>
      </c>
      <c r="B4" s="43"/>
      <c r="C4" s="43"/>
      <c r="D4" s="43"/>
      <c r="E4" s="43"/>
      <c r="F4" s="43"/>
    </row>
    <row r="6" spans="4:6" ht="15">
      <c r="D6" s="30">
        <v>21</v>
      </c>
      <c r="E6" s="30">
        <v>22</v>
      </c>
      <c r="F6" s="30">
        <v>23</v>
      </c>
    </row>
    <row r="7" spans="1:6" s="6" customFormat="1" ht="46.5">
      <c r="A7" s="3" t="s">
        <v>1</v>
      </c>
      <c r="B7" s="4" t="s">
        <v>2</v>
      </c>
      <c r="C7" s="4" t="s">
        <v>3</v>
      </c>
      <c r="D7" s="32" t="s">
        <v>4</v>
      </c>
      <c r="E7" s="32" t="s">
        <v>5</v>
      </c>
      <c r="F7" s="33" t="s">
        <v>6</v>
      </c>
    </row>
    <row r="8" spans="1:6" s="10" customFormat="1" ht="42" customHeight="1">
      <c r="A8" s="7" t="s">
        <v>7</v>
      </c>
      <c r="B8" s="8" t="s">
        <v>8</v>
      </c>
      <c r="C8" s="7"/>
      <c r="D8" s="22"/>
      <c r="E8" s="22"/>
      <c r="F8" s="22"/>
    </row>
    <row r="9" spans="1:6" s="10" customFormat="1" ht="28.5" customHeight="1">
      <c r="A9" s="7" t="s">
        <v>9</v>
      </c>
      <c r="B9" s="8" t="s">
        <v>10</v>
      </c>
      <c r="C9" s="7" t="s">
        <v>11</v>
      </c>
      <c r="D9" s="35">
        <v>42667</v>
      </c>
      <c r="E9" s="35">
        <v>33071</v>
      </c>
      <c r="F9" s="35">
        <v>49865.95</v>
      </c>
    </row>
    <row r="10" spans="1:6" s="10" customFormat="1" ht="28.5" customHeight="1">
      <c r="A10" s="7" t="s">
        <v>12</v>
      </c>
      <c r="B10" s="8" t="s">
        <v>13</v>
      </c>
      <c r="C10" s="7" t="s">
        <v>11</v>
      </c>
      <c r="D10" s="35">
        <v>936</v>
      </c>
      <c r="E10" s="35">
        <v>720</v>
      </c>
      <c r="F10" s="35">
        <v>1029.82</v>
      </c>
    </row>
    <row r="11" spans="1:6" s="10" customFormat="1" ht="59.25" customHeight="1">
      <c r="A11" s="7" t="s">
        <v>14</v>
      </c>
      <c r="B11" s="8" t="s">
        <v>15</v>
      </c>
      <c r="C11" s="7" t="s">
        <v>11</v>
      </c>
      <c r="D11" s="35">
        <f>D10+4152.07</f>
        <v>5088.07</v>
      </c>
      <c r="E11" s="35">
        <f>E10+3023.09</f>
        <v>3743.09</v>
      </c>
      <c r="F11" s="35">
        <f>F10+997.37+8584.8</f>
        <v>10611.99</v>
      </c>
    </row>
    <row r="12" spans="1:6" s="10" customFormat="1" ht="27.75" customHeight="1">
      <c r="A12" s="7" t="s">
        <v>16</v>
      </c>
      <c r="B12" s="8" t="s">
        <v>17</v>
      </c>
      <c r="C12" s="7" t="s">
        <v>11</v>
      </c>
      <c r="D12" s="35">
        <v>-3824</v>
      </c>
      <c r="E12" s="35">
        <f>E10</f>
        <v>720</v>
      </c>
      <c r="F12" s="35">
        <v>1029.82</v>
      </c>
    </row>
    <row r="13" spans="1:6" s="10" customFormat="1" ht="41.25" customHeight="1">
      <c r="A13" s="7" t="s">
        <v>18</v>
      </c>
      <c r="B13" s="8" t="s">
        <v>19</v>
      </c>
      <c r="C13" s="7"/>
      <c r="D13" s="35"/>
      <c r="E13" s="35"/>
      <c r="F13" s="35"/>
    </row>
    <row r="14" spans="1:6" s="10" customFormat="1" ht="93">
      <c r="A14" s="7" t="s">
        <v>20</v>
      </c>
      <c r="B14" s="8" t="s">
        <v>21</v>
      </c>
      <c r="C14" s="7" t="s">
        <v>22</v>
      </c>
      <c r="D14" s="35">
        <f>D10/D9*100</f>
        <v>2.1937328614620197</v>
      </c>
      <c r="E14" s="35">
        <f>E10/E9*100</f>
        <v>2.1771340449336276</v>
      </c>
      <c r="F14" s="35">
        <f>F10/F9*100</f>
        <v>2.065176738836821</v>
      </c>
    </row>
    <row r="15" spans="1:6" s="10" customFormat="1" ht="58.5" customHeight="1">
      <c r="A15" s="7" t="s">
        <v>23</v>
      </c>
      <c r="B15" s="8" t="s">
        <v>24</v>
      </c>
      <c r="C15" s="7"/>
      <c r="D15" s="22"/>
      <c r="E15" s="22"/>
      <c r="F15" s="22"/>
    </row>
    <row r="16" spans="1:6" s="10" customFormat="1" ht="60.75" customHeight="1">
      <c r="A16" s="7" t="s">
        <v>25</v>
      </c>
      <c r="B16" s="8" t="s">
        <v>26</v>
      </c>
      <c r="C16" s="7" t="s">
        <v>27</v>
      </c>
      <c r="D16" s="22"/>
      <c r="E16" s="22"/>
      <c r="F16" s="22"/>
    </row>
    <row r="17" spans="1:6" s="10" customFormat="1" ht="39.75" customHeight="1">
      <c r="A17" s="7" t="s">
        <v>28</v>
      </c>
      <c r="B17" s="8" t="s">
        <v>29</v>
      </c>
      <c r="C17" s="7" t="s">
        <v>30</v>
      </c>
      <c r="D17" s="22"/>
      <c r="E17" s="22"/>
      <c r="F17" s="22"/>
    </row>
    <row r="18" spans="1:6" s="13" customFormat="1" ht="24.75" customHeight="1">
      <c r="A18" s="11" t="s">
        <v>31</v>
      </c>
      <c r="B18" s="12" t="s">
        <v>32</v>
      </c>
      <c r="C18" s="11" t="s">
        <v>27</v>
      </c>
      <c r="D18" s="24">
        <v>6.9093</v>
      </c>
      <c r="E18" s="24">
        <v>6.5878</v>
      </c>
      <c r="F18" s="24">
        <v>6.9573</v>
      </c>
    </row>
    <row r="19" spans="1:6" s="10" customFormat="1" ht="60" customHeight="1">
      <c r="A19" s="7" t="s">
        <v>33</v>
      </c>
      <c r="B19" s="8" t="s">
        <v>34</v>
      </c>
      <c r="C19" s="7" t="s">
        <v>35</v>
      </c>
      <c r="D19" s="42">
        <v>47955.6</v>
      </c>
      <c r="E19" s="42">
        <v>45956</v>
      </c>
      <c r="F19" s="42">
        <v>47955</v>
      </c>
    </row>
    <row r="20" spans="1:6" s="10" customFormat="1" ht="76.5" customHeight="1">
      <c r="A20" s="7" t="s">
        <v>36</v>
      </c>
      <c r="B20" s="8" t="s">
        <v>37</v>
      </c>
      <c r="C20" s="7" t="s">
        <v>38</v>
      </c>
      <c r="D20" s="22"/>
      <c r="E20" s="22"/>
      <c r="F20" s="22"/>
    </row>
    <row r="21" spans="1:6" s="10" customFormat="1" ht="93" customHeight="1">
      <c r="A21" s="7" t="s">
        <v>39</v>
      </c>
      <c r="B21" s="8" t="s">
        <v>40</v>
      </c>
      <c r="C21" s="7" t="s">
        <v>22</v>
      </c>
      <c r="D21" s="22">
        <v>2.62</v>
      </c>
      <c r="E21" s="22">
        <v>2.2</v>
      </c>
      <c r="F21" s="22">
        <v>2.2045</v>
      </c>
    </row>
    <row r="22" spans="1:6" s="10" customFormat="1" ht="104.25" customHeight="1">
      <c r="A22" s="7" t="s">
        <v>41</v>
      </c>
      <c r="B22" s="8" t="s">
        <v>42</v>
      </c>
      <c r="C22" s="7"/>
      <c r="D22" s="27" t="s">
        <v>85</v>
      </c>
      <c r="E22" s="27" t="s">
        <v>85</v>
      </c>
      <c r="F22" s="27" t="s">
        <v>85</v>
      </c>
    </row>
    <row r="23" spans="1:6" s="10" customFormat="1" ht="90" customHeight="1">
      <c r="A23" s="7" t="s">
        <v>43</v>
      </c>
      <c r="B23" s="8" t="s">
        <v>44</v>
      </c>
      <c r="C23" s="7" t="s">
        <v>30</v>
      </c>
      <c r="D23" s="22"/>
      <c r="E23" s="22"/>
      <c r="F23" s="22"/>
    </row>
    <row r="24" spans="1:6" s="10" customFormat="1" ht="72" customHeight="1">
      <c r="A24" s="7" t="s">
        <v>45</v>
      </c>
      <c r="B24" s="8" t="s">
        <v>46</v>
      </c>
      <c r="C24" s="7"/>
      <c r="D24" s="22">
        <v>42667</v>
      </c>
      <c r="E24" s="22">
        <v>33071</v>
      </c>
      <c r="F24" s="39">
        <v>49865.95</v>
      </c>
    </row>
    <row r="25" spans="1:6" s="10" customFormat="1" ht="90" customHeight="1">
      <c r="A25" s="7" t="s">
        <v>47</v>
      </c>
      <c r="B25" s="8" t="s">
        <v>48</v>
      </c>
      <c r="C25" s="7" t="s">
        <v>11</v>
      </c>
      <c r="D25" s="37">
        <v>14787.1</v>
      </c>
      <c r="E25" s="37">
        <v>13585.5</v>
      </c>
      <c r="F25" s="37">
        <v>18906.11</v>
      </c>
    </row>
    <row r="26" spans="1:6" s="10" customFormat="1" ht="27" customHeight="1">
      <c r="A26" s="7"/>
      <c r="B26" s="8" t="s">
        <v>49</v>
      </c>
      <c r="C26" s="7"/>
      <c r="D26" s="37"/>
      <c r="E26" s="37"/>
      <c r="F26" s="37"/>
    </row>
    <row r="27" spans="1:6" s="10" customFormat="1" ht="27" customHeight="1">
      <c r="A27" s="7"/>
      <c r="B27" s="8" t="s">
        <v>50</v>
      </c>
      <c r="C27" s="7"/>
      <c r="D27" s="37">
        <v>9147.1</v>
      </c>
      <c r="E27" s="37">
        <v>7461.1</v>
      </c>
      <c r="F27" s="37">
        <v>10061.79</v>
      </c>
    </row>
    <row r="28" spans="1:6" s="10" customFormat="1" ht="27" customHeight="1">
      <c r="A28" s="7"/>
      <c r="B28" s="8" t="s">
        <v>51</v>
      </c>
      <c r="C28" s="7"/>
      <c r="D28" s="37">
        <v>728.7</v>
      </c>
      <c r="E28" s="37">
        <v>2699.7</v>
      </c>
      <c r="F28" s="37">
        <v>3104.64</v>
      </c>
    </row>
    <row r="29" spans="1:6" s="10" customFormat="1" ht="27" customHeight="1">
      <c r="A29" s="7"/>
      <c r="B29" s="8" t="s">
        <v>52</v>
      </c>
      <c r="C29" s="7"/>
      <c r="D29" s="37">
        <v>1701.8</v>
      </c>
      <c r="E29" s="37">
        <v>1182.9</v>
      </c>
      <c r="F29" s="37">
        <v>1957.07</v>
      </c>
    </row>
    <row r="30" spans="1:6" s="10" customFormat="1" ht="85.5" customHeight="1">
      <c r="A30" s="7" t="s">
        <v>53</v>
      </c>
      <c r="B30" s="8" t="s">
        <v>54</v>
      </c>
      <c r="C30" s="7" t="s">
        <v>11</v>
      </c>
      <c r="D30" s="37">
        <v>24026.3</v>
      </c>
      <c r="E30" s="37">
        <v>17407</v>
      </c>
      <c r="F30" s="37">
        <v>25868.76</v>
      </c>
    </row>
    <row r="31" spans="1:6" s="10" customFormat="1" ht="60.75" customHeight="1">
      <c r="A31" s="7" t="s">
        <v>55</v>
      </c>
      <c r="B31" s="8" t="s">
        <v>56</v>
      </c>
      <c r="C31" s="7" t="s">
        <v>11</v>
      </c>
      <c r="D31" s="22"/>
      <c r="E31" s="22">
        <v>-4755</v>
      </c>
      <c r="F31" s="40">
        <v>473.98</v>
      </c>
    </row>
    <row r="32" spans="1:6" s="10" customFormat="1" ht="43.5" customHeight="1">
      <c r="A32" s="7" t="s">
        <v>57</v>
      </c>
      <c r="B32" s="8" t="s">
        <v>58</v>
      </c>
      <c r="C32" s="7" t="s">
        <v>11</v>
      </c>
      <c r="D32" s="22"/>
      <c r="E32" s="22"/>
      <c r="F32" s="22"/>
    </row>
    <row r="33" spans="1:6" s="10" customFormat="1" ht="81" customHeight="1">
      <c r="A33" s="7" t="s">
        <v>59</v>
      </c>
      <c r="B33" s="8" t="s">
        <v>60</v>
      </c>
      <c r="C33" s="7"/>
      <c r="D33" s="27" t="s">
        <v>86</v>
      </c>
      <c r="E33" s="27" t="s">
        <v>86</v>
      </c>
      <c r="F33" s="27" t="s">
        <v>86</v>
      </c>
    </row>
    <row r="34" spans="1:6" s="10" customFormat="1" ht="27" customHeight="1">
      <c r="A34" s="7"/>
      <c r="B34" s="14" t="s">
        <v>61</v>
      </c>
      <c r="C34" s="7"/>
      <c r="D34" s="22"/>
      <c r="E34" s="22"/>
      <c r="F34" s="22"/>
    </row>
    <row r="35" spans="1:6" s="10" customFormat="1" ht="30.75" customHeight="1">
      <c r="A35" s="7"/>
      <c r="B35" s="8" t="s">
        <v>62</v>
      </c>
      <c r="C35" s="7" t="s">
        <v>63</v>
      </c>
      <c r="D35" s="38">
        <v>1147</v>
      </c>
      <c r="E35" s="38">
        <v>1147</v>
      </c>
      <c r="F35" s="38">
        <v>1147</v>
      </c>
    </row>
    <row r="36" spans="1:6" s="10" customFormat="1" ht="33.75">
      <c r="A36" s="7"/>
      <c r="B36" s="8" t="s">
        <v>64</v>
      </c>
      <c r="C36" s="7" t="s">
        <v>65</v>
      </c>
      <c r="D36" s="37">
        <f>D25/D35</f>
        <v>12.891979075850044</v>
      </c>
      <c r="E36" s="37">
        <f>E25/E35</f>
        <v>11.844376634699215</v>
      </c>
      <c r="F36" s="37">
        <f>F25/F35</f>
        <v>16.483095030514384</v>
      </c>
    </row>
    <row r="37" spans="1:6" s="10" customFormat="1" ht="72.75" customHeight="1">
      <c r="A37" s="7" t="s">
        <v>66</v>
      </c>
      <c r="B37" s="8" t="s">
        <v>67</v>
      </c>
      <c r="C37" s="7"/>
      <c r="D37" s="22"/>
      <c r="E37" s="22"/>
      <c r="F37" s="22"/>
    </row>
    <row r="38" spans="1:6" s="10" customFormat="1" ht="41.25" customHeight="1">
      <c r="A38" s="7" t="s">
        <v>68</v>
      </c>
      <c r="B38" s="8" t="s">
        <v>69</v>
      </c>
      <c r="C38" s="7" t="s">
        <v>70</v>
      </c>
      <c r="D38" s="22">
        <v>20.8</v>
      </c>
      <c r="E38" s="22">
        <v>23</v>
      </c>
      <c r="F38" s="41">
        <v>23</v>
      </c>
    </row>
    <row r="39" spans="1:6" s="10" customFormat="1" ht="46.5">
      <c r="A39" s="7" t="s">
        <v>71</v>
      </c>
      <c r="B39" s="8" t="s">
        <v>72</v>
      </c>
      <c r="C39" s="7" t="s">
        <v>73</v>
      </c>
      <c r="D39" s="28">
        <f>D27/12/D38</f>
        <v>36.647035256410255</v>
      </c>
      <c r="E39" s="28">
        <f>E27/12/E38</f>
        <v>27.03297101449275</v>
      </c>
      <c r="F39" s="28">
        <f>F27/12/F38</f>
        <v>36.45576086956522</v>
      </c>
    </row>
    <row r="40" spans="1:6" s="10" customFormat="1" ht="59.25" customHeight="1">
      <c r="A40" s="15" t="s">
        <v>74</v>
      </c>
      <c r="B40" s="16" t="s">
        <v>75</v>
      </c>
      <c r="C40" s="15"/>
      <c r="D40" s="23" t="s">
        <v>82</v>
      </c>
      <c r="E40" s="23" t="s">
        <v>82</v>
      </c>
      <c r="F40" s="23" t="s">
        <v>82</v>
      </c>
    </row>
    <row r="41" spans="1:6" s="10" customFormat="1" ht="27" customHeight="1">
      <c r="A41" s="15"/>
      <c r="B41" s="17" t="s">
        <v>61</v>
      </c>
      <c r="C41" s="15"/>
      <c r="D41" s="23"/>
      <c r="E41" s="23"/>
      <c r="F41" s="23"/>
    </row>
    <row r="42" spans="1:6" s="10" customFormat="1" ht="69.75" customHeight="1">
      <c r="A42" s="15"/>
      <c r="B42" s="16" t="s">
        <v>76</v>
      </c>
      <c r="C42" s="15" t="s">
        <v>11</v>
      </c>
      <c r="D42" s="23">
        <v>40</v>
      </c>
      <c r="E42" s="23">
        <v>40</v>
      </c>
      <c r="F42" s="23">
        <v>40</v>
      </c>
    </row>
    <row r="43" spans="1:6" s="10" customFormat="1" ht="75" customHeight="1">
      <c r="A43" s="18"/>
      <c r="B43" s="19" t="s">
        <v>77</v>
      </c>
      <c r="C43" s="18" t="s">
        <v>11</v>
      </c>
      <c r="D43" s="29"/>
      <c r="E43" s="29"/>
      <c r="F43" s="29"/>
    </row>
    <row r="44" spans="1:6" s="21" customFormat="1" ht="19.5" customHeight="1">
      <c r="A44" s="20" t="s">
        <v>78</v>
      </c>
      <c r="D44" s="34"/>
      <c r="E44" s="34"/>
      <c r="F44" s="34"/>
    </row>
    <row r="45" spans="1:6" s="21" customFormat="1" ht="15">
      <c r="A45" s="20" t="s">
        <v>79</v>
      </c>
      <c r="D45" s="34"/>
      <c r="E45" s="34"/>
      <c r="F45" s="34"/>
    </row>
    <row r="46" spans="1:6" s="21" customFormat="1" ht="15">
      <c r="A46" s="20" t="s">
        <v>80</v>
      </c>
      <c r="D46" s="34"/>
      <c r="E46" s="34"/>
      <c r="F46" s="34"/>
    </row>
    <row r="47" spans="1:6" s="21" customFormat="1" ht="15">
      <c r="A47" s="20" t="s">
        <v>81</v>
      </c>
      <c r="D47" s="34"/>
      <c r="E47" s="34"/>
      <c r="F47" s="34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J1" sqref="J1:J16384"/>
    </sheetView>
  </sheetViews>
  <sheetFormatPr defaultColWidth="9.125" defaultRowHeight="12.75"/>
  <cols>
    <col min="1" max="1" width="6.50390625" style="1" customWidth="1"/>
    <col min="2" max="2" width="31.00390625" style="1" customWidth="1"/>
    <col min="3" max="3" width="12.375" style="1" customWidth="1"/>
    <col min="4" max="5" width="27.50390625" style="30" customWidth="1"/>
    <col min="6" max="6" width="27.125" style="30" customWidth="1"/>
    <col min="7" max="16384" width="9.125" style="1" customWidth="1"/>
  </cols>
  <sheetData>
    <row r="1" ht="54" customHeight="1">
      <c r="F1" s="31" t="s">
        <v>0</v>
      </c>
    </row>
    <row r="4" spans="1:6" ht="31.5" customHeight="1">
      <c r="A4" s="43" t="s">
        <v>89</v>
      </c>
      <c r="B4" s="43"/>
      <c r="C4" s="43"/>
      <c r="D4" s="43"/>
      <c r="E4" s="43"/>
      <c r="F4" s="43"/>
    </row>
    <row r="6" spans="4:6" ht="15">
      <c r="D6" s="30">
        <v>21</v>
      </c>
      <c r="E6" s="30">
        <v>22</v>
      </c>
      <c r="F6" s="30">
        <v>23</v>
      </c>
    </row>
    <row r="7" spans="1:6" s="6" customFormat="1" ht="46.5">
      <c r="A7" s="3" t="s">
        <v>1</v>
      </c>
      <c r="B7" s="4" t="s">
        <v>2</v>
      </c>
      <c r="C7" s="4" t="s">
        <v>3</v>
      </c>
      <c r="D7" s="32" t="s">
        <v>4</v>
      </c>
      <c r="E7" s="32" t="s">
        <v>5</v>
      </c>
      <c r="F7" s="33" t="s">
        <v>6</v>
      </c>
    </row>
    <row r="8" spans="1:6" s="10" customFormat="1" ht="42" customHeight="1">
      <c r="A8" s="7" t="s">
        <v>7</v>
      </c>
      <c r="B8" s="8" t="s">
        <v>8</v>
      </c>
      <c r="C8" s="7"/>
      <c r="D8" s="22"/>
      <c r="E8" s="22"/>
      <c r="F8" s="22"/>
    </row>
    <row r="9" spans="1:6" s="10" customFormat="1" ht="28.5" customHeight="1">
      <c r="A9" s="7" t="s">
        <v>9</v>
      </c>
      <c r="B9" s="8" t="s">
        <v>10</v>
      </c>
      <c r="C9" s="7" t="s">
        <v>11</v>
      </c>
      <c r="D9" s="35">
        <v>42667</v>
      </c>
      <c r="E9" s="35">
        <v>33071</v>
      </c>
      <c r="F9" s="35">
        <v>49865.95</v>
      </c>
    </row>
    <row r="10" spans="1:6" s="10" customFormat="1" ht="28.5" customHeight="1">
      <c r="A10" s="7" t="s">
        <v>12</v>
      </c>
      <c r="B10" s="8" t="s">
        <v>13</v>
      </c>
      <c r="C10" s="7" t="s">
        <v>11</v>
      </c>
      <c r="D10" s="35">
        <v>936</v>
      </c>
      <c r="E10" s="35">
        <v>720</v>
      </c>
      <c r="F10" s="35">
        <v>1029.82</v>
      </c>
    </row>
    <row r="11" spans="1:6" s="10" customFormat="1" ht="59.25" customHeight="1">
      <c r="A11" s="7" t="s">
        <v>14</v>
      </c>
      <c r="B11" s="8" t="s">
        <v>15</v>
      </c>
      <c r="C11" s="7" t="s">
        <v>11</v>
      </c>
      <c r="D11" s="35">
        <f>D10+4152.07</f>
        <v>5088.07</v>
      </c>
      <c r="E11" s="35">
        <f>E10+3023.09</f>
        <v>3743.09</v>
      </c>
      <c r="F11" s="35">
        <f>F10+997.37+8584.8</f>
        <v>10611.99</v>
      </c>
    </row>
    <row r="12" spans="1:6" s="10" customFormat="1" ht="27.75" customHeight="1">
      <c r="A12" s="7" t="s">
        <v>16</v>
      </c>
      <c r="B12" s="8" t="s">
        <v>17</v>
      </c>
      <c r="C12" s="7" t="s">
        <v>11</v>
      </c>
      <c r="D12" s="35">
        <v>-3824</v>
      </c>
      <c r="E12" s="35">
        <f>E10</f>
        <v>720</v>
      </c>
      <c r="F12" s="35">
        <v>1029.82</v>
      </c>
    </row>
    <row r="13" spans="1:6" s="10" customFormat="1" ht="41.25" customHeight="1">
      <c r="A13" s="7" t="s">
        <v>18</v>
      </c>
      <c r="B13" s="8" t="s">
        <v>19</v>
      </c>
      <c r="C13" s="7"/>
      <c r="D13" s="35"/>
      <c r="E13" s="35"/>
      <c r="F13" s="35"/>
    </row>
    <row r="14" spans="1:6" s="10" customFormat="1" ht="93">
      <c r="A14" s="7" t="s">
        <v>20</v>
      </c>
      <c r="B14" s="8" t="s">
        <v>21</v>
      </c>
      <c r="C14" s="7" t="s">
        <v>22</v>
      </c>
      <c r="D14" s="35">
        <f>D10/D9*100</f>
        <v>2.1937328614620197</v>
      </c>
      <c r="E14" s="35">
        <f>E10/E9*100</f>
        <v>2.1771340449336276</v>
      </c>
      <c r="F14" s="35">
        <f>F10/F9*100</f>
        <v>2.065176738836821</v>
      </c>
    </row>
    <row r="15" spans="1:6" s="10" customFormat="1" ht="58.5" customHeight="1">
      <c r="A15" s="7" t="s">
        <v>23</v>
      </c>
      <c r="B15" s="8" t="s">
        <v>24</v>
      </c>
      <c r="C15" s="7"/>
      <c r="D15" s="22"/>
      <c r="E15" s="22"/>
      <c r="F15" s="22"/>
    </row>
    <row r="16" spans="1:6" s="10" customFormat="1" ht="60.75" customHeight="1">
      <c r="A16" s="7" t="s">
        <v>25</v>
      </c>
      <c r="B16" s="8" t="s">
        <v>26</v>
      </c>
      <c r="C16" s="7" t="s">
        <v>27</v>
      </c>
      <c r="D16" s="22"/>
      <c r="E16" s="22"/>
      <c r="F16" s="22"/>
    </row>
    <row r="17" spans="1:6" s="10" customFormat="1" ht="39.75" customHeight="1">
      <c r="A17" s="7" t="s">
        <v>28</v>
      </c>
      <c r="B17" s="8" t="s">
        <v>29</v>
      </c>
      <c r="C17" s="7" t="s">
        <v>30</v>
      </c>
      <c r="D17" s="22"/>
      <c r="E17" s="22"/>
      <c r="F17" s="22"/>
    </row>
    <row r="18" spans="1:6" s="13" customFormat="1" ht="24.75" customHeight="1">
      <c r="A18" s="11" t="s">
        <v>31</v>
      </c>
      <c r="B18" s="12" t="s">
        <v>32</v>
      </c>
      <c r="C18" s="11" t="s">
        <v>27</v>
      </c>
      <c r="D18" s="24">
        <v>6.9093</v>
      </c>
      <c r="E18" s="24">
        <v>6.5878</v>
      </c>
      <c r="F18" s="24">
        <v>6.9573</v>
      </c>
    </row>
    <row r="19" spans="1:6" s="10" customFormat="1" ht="60" customHeight="1">
      <c r="A19" s="7" t="s">
        <v>33</v>
      </c>
      <c r="B19" s="8" t="s">
        <v>34</v>
      </c>
      <c r="C19" s="7" t="s">
        <v>35</v>
      </c>
      <c r="D19" s="42">
        <v>47955.6</v>
      </c>
      <c r="E19" s="42">
        <v>45956</v>
      </c>
      <c r="F19" s="42">
        <v>47955</v>
      </c>
    </row>
    <row r="20" spans="1:6" s="10" customFormat="1" ht="76.5" customHeight="1">
      <c r="A20" s="7" t="s">
        <v>36</v>
      </c>
      <c r="B20" s="8" t="s">
        <v>37</v>
      </c>
      <c r="C20" s="7" t="s">
        <v>38</v>
      </c>
      <c r="D20" s="22"/>
      <c r="E20" s="22"/>
      <c r="F20" s="22"/>
    </row>
    <row r="21" spans="1:6" s="10" customFormat="1" ht="93" customHeight="1">
      <c r="A21" s="7" t="s">
        <v>39</v>
      </c>
      <c r="B21" s="8" t="s">
        <v>40</v>
      </c>
      <c r="C21" s="7" t="s">
        <v>22</v>
      </c>
      <c r="D21" s="22">
        <v>2.62</v>
      </c>
      <c r="E21" s="22">
        <v>2.2</v>
      </c>
      <c r="F21" s="22">
        <v>2.2045</v>
      </c>
    </row>
    <row r="22" spans="1:6" s="10" customFormat="1" ht="104.25" customHeight="1">
      <c r="A22" s="7" t="s">
        <v>41</v>
      </c>
      <c r="B22" s="8" t="s">
        <v>42</v>
      </c>
      <c r="C22" s="7"/>
      <c r="D22" s="27" t="s">
        <v>85</v>
      </c>
      <c r="E22" s="27" t="s">
        <v>85</v>
      </c>
      <c r="F22" s="27" t="s">
        <v>85</v>
      </c>
    </row>
    <row r="23" spans="1:6" s="10" customFormat="1" ht="90" customHeight="1">
      <c r="A23" s="7" t="s">
        <v>43</v>
      </c>
      <c r="B23" s="8" t="s">
        <v>44</v>
      </c>
      <c r="C23" s="7" t="s">
        <v>30</v>
      </c>
      <c r="D23" s="22"/>
      <c r="E23" s="22"/>
      <c r="F23" s="22"/>
    </row>
    <row r="24" spans="1:6" s="10" customFormat="1" ht="72" customHeight="1">
      <c r="A24" s="7" t="s">
        <v>45</v>
      </c>
      <c r="B24" s="8" t="s">
        <v>46</v>
      </c>
      <c r="C24" s="7"/>
      <c r="D24" s="22">
        <v>42667</v>
      </c>
      <c r="E24" s="22">
        <v>33071</v>
      </c>
      <c r="F24" s="39">
        <v>49865.95</v>
      </c>
    </row>
    <row r="25" spans="1:6" s="10" customFormat="1" ht="90" customHeight="1">
      <c r="A25" s="7" t="s">
        <v>47</v>
      </c>
      <c r="B25" s="8" t="s">
        <v>48</v>
      </c>
      <c r="C25" s="7" t="s">
        <v>11</v>
      </c>
      <c r="D25" s="37">
        <v>14787.1</v>
      </c>
      <c r="E25" s="37">
        <v>13585.5</v>
      </c>
      <c r="F25" s="37">
        <v>18906.11</v>
      </c>
    </row>
    <row r="26" spans="1:6" s="10" customFormat="1" ht="27" customHeight="1">
      <c r="A26" s="7"/>
      <c r="B26" s="8" t="s">
        <v>49</v>
      </c>
      <c r="C26" s="7"/>
      <c r="D26" s="37"/>
      <c r="E26" s="37"/>
      <c r="F26" s="37"/>
    </row>
    <row r="27" spans="1:6" s="10" customFormat="1" ht="27" customHeight="1">
      <c r="A27" s="7"/>
      <c r="B27" s="8" t="s">
        <v>50</v>
      </c>
      <c r="C27" s="7"/>
      <c r="D27" s="37">
        <v>9147.1</v>
      </c>
      <c r="E27" s="37">
        <v>7461.1</v>
      </c>
      <c r="F27" s="37">
        <v>10061.79</v>
      </c>
    </row>
    <row r="28" spans="1:6" s="10" customFormat="1" ht="27" customHeight="1">
      <c r="A28" s="7"/>
      <c r="B28" s="8" t="s">
        <v>51</v>
      </c>
      <c r="C28" s="7"/>
      <c r="D28" s="37">
        <v>728.7</v>
      </c>
      <c r="E28" s="37">
        <v>2699.7</v>
      </c>
      <c r="F28" s="37">
        <v>3104.64</v>
      </c>
    </row>
    <row r="29" spans="1:6" s="10" customFormat="1" ht="27" customHeight="1">
      <c r="A29" s="7"/>
      <c r="B29" s="8" t="s">
        <v>52</v>
      </c>
      <c r="C29" s="7"/>
      <c r="D29" s="37">
        <v>1701.8</v>
      </c>
      <c r="E29" s="37">
        <v>1182.9</v>
      </c>
      <c r="F29" s="37">
        <v>1957.07</v>
      </c>
    </row>
    <row r="30" spans="1:6" s="10" customFormat="1" ht="85.5" customHeight="1">
      <c r="A30" s="7" t="s">
        <v>53</v>
      </c>
      <c r="B30" s="8" t="s">
        <v>54</v>
      </c>
      <c r="C30" s="7" t="s">
        <v>11</v>
      </c>
      <c r="D30" s="37">
        <v>24026.3</v>
      </c>
      <c r="E30" s="37">
        <v>17407</v>
      </c>
      <c r="F30" s="37">
        <v>25868.76</v>
      </c>
    </row>
    <row r="31" spans="1:6" s="10" customFormat="1" ht="60.75" customHeight="1">
      <c r="A31" s="7" t="s">
        <v>55</v>
      </c>
      <c r="B31" s="8" t="s">
        <v>56</v>
      </c>
      <c r="C31" s="7" t="s">
        <v>11</v>
      </c>
      <c r="D31" s="22"/>
      <c r="E31" s="22">
        <v>-4755</v>
      </c>
      <c r="F31" s="40">
        <v>473.98</v>
      </c>
    </row>
    <row r="32" spans="1:6" s="10" customFormat="1" ht="43.5" customHeight="1">
      <c r="A32" s="7" t="s">
        <v>57</v>
      </c>
      <c r="B32" s="8" t="s">
        <v>58</v>
      </c>
      <c r="C32" s="7" t="s">
        <v>11</v>
      </c>
      <c r="D32" s="22"/>
      <c r="E32" s="22"/>
      <c r="F32" s="22"/>
    </row>
    <row r="33" spans="1:6" s="10" customFormat="1" ht="81" customHeight="1">
      <c r="A33" s="7" t="s">
        <v>59</v>
      </c>
      <c r="B33" s="8" t="s">
        <v>60</v>
      </c>
      <c r="C33" s="7"/>
      <c r="D33" s="27" t="s">
        <v>86</v>
      </c>
      <c r="E33" s="27" t="s">
        <v>86</v>
      </c>
      <c r="F33" s="27" t="s">
        <v>86</v>
      </c>
    </row>
    <row r="34" spans="1:6" s="10" customFormat="1" ht="27" customHeight="1">
      <c r="A34" s="7"/>
      <c r="B34" s="14" t="s">
        <v>61</v>
      </c>
      <c r="C34" s="7"/>
      <c r="D34" s="22"/>
      <c r="E34" s="22"/>
      <c r="F34" s="22"/>
    </row>
    <row r="35" spans="1:6" s="10" customFormat="1" ht="30.75" customHeight="1">
      <c r="A35" s="7"/>
      <c r="B35" s="8" t="s">
        <v>62</v>
      </c>
      <c r="C35" s="7" t="s">
        <v>63</v>
      </c>
      <c r="D35" s="38">
        <v>1147</v>
      </c>
      <c r="E35" s="38">
        <v>1147</v>
      </c>
      <c r="F35" s="38">
        <v>1147</v>
      </c>
    </row>
    <row r="36" spans="1:6" s="10" customFormat="1" ht="33.75">
      <c r="A36" s="7"/>
      <c r="B36" s="8" t="s">
        <v>64</v>
      </c>
      <c r="C36" s="7" t="s">
        <v>65</v>
      </c>
      <c r="D36" s="37">
        <f>D25/D35</f>
        <v>12.891979075850044</v>
      </c>
      <c r="E36" s="37">
        <f>E25/E35</f>
        <v>11.844376634699215</v>
      </c>
      <c r="F36" s="37">
        <f>F25/F35</f>
        <v>16.483095030514384</v>
      </c>
    </row>
    <row r="37" spans="1:6" s="10" customFormat="1" ht="72.75" customHeight="1">
      <c r="A37" s="7" t="s">
        <v>66</v>
      </c>
      <c r="B37" s="8" t="s">
        <v>67</v>
      </c>
      <c r="C37" s="7"/>
      <c r="D37" s="22"/>
      <c r="E37" s="22"/>
      <c r="F37" s="22"/>
    </row>
    <row r="38" spans="1:6" s="10" customFormat="1" ht="41.25" customHeight="1">
      <c r="A38" s="7" t="s">
        <v>68</v>
      </c>
      <c r="B38" s="8" t="s">
        <v>69</v>
      </c>
      <c r="C38" s="7" t="s">
        <v>70</v>
      </c>
      <c r="D38" s="22">
        <v>20.8</v>
      </c>
      <c r="E38" s="22">
        <v>23</v>
      </c>
      <c r="F38" s="41">
        <v>23</v>
      </c>
    </row>
    <row r="39" spans="1:6" s="10" customFormat="1" ht="46.5">
      <c r="A39" s="7" t="s">
        <v>71</v>
      </c>
      <c r="B39" s="8" t="s">
        <v>72</v>
      </c>
      <c r="C39" s="7" t="s">
        <v>73</v>
      </c>
      <c r="D39" s="28">
        <f>D27/12/D38</f>
        <v>36.647035256410255</v>
      </c>
      <c r="E39" s="28">
        <f>E27/12/E38</f>
        <v>27.03297101449275</v>
      </c>
      <c r="F39" s="28">
        <f>F27/12/F38</f>
        <v>36.45576086956522</v>
      </c>
    </row>
    <row r="40" spans="1:6" s="10" customFormat="1" ht="59.25" customHeight="1">
      <c r="A40" s="15" t="s">
        <v>74</v>
      </c>
      <c r="B40" s="16" t="s">
        <v>75</v>
      </c>
      <c r="C40" s="15"/>
      <c r="D40" s="23" t="s">
        <v>82</v>
      </c>
      <c r="E40" s="23" t="s">
        <v>82</v>
      </c>
      <c r="F40" s="23" t="s">
        <v>82</v>
      </c>
    </row>
    <row r="41" spans="1:6" s="10" customFormat="1" ht="27" customHeight="1">
      <c r="A41" s="15"/>
      <c r="B41" s="17" t="s">
        <v>61</v>
      </c>
      <c r="C41" s="15"/>
      <c r="D41" s="23"/>
      <c r="E41" s="23"/>
      <c r="F41" s="23"/>
    </row>
    <row r="42" spans="1:6" s="10" customFormat="1" ht="69.75" customHeight="1">
      <c r="A42" s="15"/>
      <c r="B42" s="16" t="s">
        <v>76</v>
      </c>
      <c r="C42" s="15" t="s">
        <v>11</v>
      </c>
      <c r="D42" s="23">
        <v>40</v>
      </c>
      <c r="E42" s="23">
        <v>40</v>
      </c>
      <c r="F42" s="23">
        <v>40</v>
      </c>
    </row>
    <row r="43" spans="1:6" s="10" customFormat="1" ht="75" customHeight="1">
      <c r="A43" s="18"/>
      <c r="B43" s="19" t="s">
        <v>77</v>
      </c>
      <c r="C43" s="18" t="s">
        <v>11</v>
      </c>
      <c r="D43" s="29"/>
      <c r="E43" s="29"/>
      <c r="F43" s="29"/>
    </row>
    <row r="44" spans="1:6" s="21" customFormat="1" ht="19.5" customHeight="1">
      <c r="A44" s="20" t="s">
        <v>78</v>
      </c>
      <c r="D44" s="34"/>
      <c r="E44" s="34"/>
      <c r="F44" s="34"/>
    </row>
    <row r="45" spans="1:6" s="21" customFormat="1" ht="15">
      <c r="A45" s="20" t="s">
        <v>79</v>
      </c>
      <c r="D45" s="34"/>
      <c r="E45" s="34"/>
      <c r="F45" s="34"/>
    </row>
    <row r="46" spans="1:6" s="21" customFormat="1" ht="15">
      <c r="A46" s="20" t="s">
        <v>80</v>
      </c>
      <c r="D46" s="34"/>
      <c r="E46" s="34"/>
      <c r="F46" s="34"/>
    </row>
    <row r="47" spans="1:6" s="21" customFormat="1" ht="15">
      <c r="A47" s="20" t="s">
        <v>81</v>
      </c>
      <c r="D47" s="34"/>
      <c r="E47" s="34"/>
      <c r="F47" s="34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6.50390625" style="1" customWidth="1"/>
    <col min="2" max="2" width="31.00390625" style="1" customWidth="1"/>
    <col min="3" max="3" width="12.375" style="1" customWidth="1"/>
    <col min="4" max="5" width="27.50390625" style="30" customWidth="1"/>
    <col min="6" max="6" width="27.125" style="30" customWidth="1"/>
    <col min="7" max="16384" width="9.125" style="1" customWidth="1"/>
  </cols>
  <sheetData>
    <row r="1" ht="54" customHeight="1">
      <c r="F1" s="31" t="s">
        <v>0</v>
      </c>
    </row>
    <row r="4" spans="1:6" ht="31.5" customHeight="1">
      <c r="A4" s="43" t="s">
        <v>89</v>
      </c>
      <c r="B4" s="43"/>
      <c r="C4" s="43"/>
      <c r="D4" s="43"/>
      <c r="E4" s="43"/>
      <c r="F4" s="43"/>
    </row>
    <row r="6" spans="4:6" ht="15">
      <c r="D6" s="30">
        <v>20</v>
      </c>
      <c r="E6" s="30">
        <v>21</v>
      </c>
      <c r="F6" s="30">
        <v>22</v>
      </c>
    </row>
    <row r="7" spans="1:6" s="6" customFormat="1" ht="46.5">
      <c r="A7" s="3" t="s">
        <v>1</v>
      </c>
      <c r="B7" s="4" t="s">
        <v>2</v>
      </c>
      <c r="C7" s="4" t="s">
        <v>3</v>
      </c>
      <c r="D7" s="32" t="s">
        <v>4</v>
      </c>
      <c r="E7" s="32" t="s">
        <v>5</v>
      </c>
      <c r="F7" s="33" t="s">
        <v>6</v>
      </c>
    </row>
    <row r="8" spans="1:6" s="10" customFormat="1" ht="42" customHeight="1">
      <c r="A8" s="7" t="s">
        <v>7</v>
      </c>
      <c r="B8" s="8" t="s">
        <v>8</v>
      </c>
      <c r="C8" s="7"/>
      <c r="D8" s="22"/>
      <c r="E8" s="22"/>
      <c r="F8" s="22"/>
    </row>
    <row r="9" spans="1:6" s="10" customFormat="1" ht="28.5" customHeight="1">
      <c r="A9" s="7" t="s">
        <v>9</v>
      </c>
      <c r="B9" s="8" t="s">
        <v>10</v>
      </c>
      <c r="C9" s="7" t="s">
        <v>11</v>
      </c>
      <c r="D9" s="35">
        <v>31518.04</v>
      </c>
      <c r="E9" s="35">
        <v>33243.83</v>
      </c>
      <c r="F9" s="35">
        <f>'[1]ЖСК 2022'!$Q$65</f>
        <v>42095.929505603664</v>
      </c>
    </row>
    <row r="10" spans="1:6" s="10" customFormat="1" ht="28.5" customHeight="1">
      <c r="A10" s="7" t="s">
        <v>12</v>
      </c>
      <c r="B10" s="8" t="s">
        <v>13</v>
      </c>
      <c r="C10" s="7" t="s">
        <v>11</v>
      </c>
      <c r="D10" s="35">
        <f>112.89+45+650.23</f>
        <v>808.12</v>
      </c>
      <c r="E10" s="35">
        <f>53.93+655.44+177.34</f>
        <v>886.71</v>
      </c>
      <c r="F10" s="35">
        <f>'[1]ЖСК 2022'!$Q$30+'[1]ЖСК 2022'!$Q$48</f>
        <v>971.8358999999999</v>
      </c>
    </row>
    <row r="11" spans="1:6" s="10" customFormat="1" ht="59.25" customHeight="1">
      <c r="A11" s="7" t="s">
        <v>14</v>
      </c>
      <c r="B11" s="8" t="s">
        <v>15</v>
      </c>
      <c r="C11" s="7" t="s">
        <v>11</v>
      </c>
      <c r="D11" s="35">
        <f>D10+4152.07</f>
        <v>4960.19</v>
      </c>
      <c r="E11" s="35">
        <f>E10+3023.09</f>
        <v>3909.8</v>
      </c>
      <c r="F11" s="35">
        <f>F10+'[1]ЖСК 2022'!$Q$37</f>
        <v>7477.619350000002</v>
      </c>
    </row>
    <row r="12" spans="1:6" s="10" customFormat="1" ht="27.75" customHeight="1">
      <c r="A12" s="7" t="s">
        <v>16</v>
      </c>
      <c r="B12" s="8" t="s">
        <v>17</v>
      </c>
      <c r="C12" s="7" t="s">
        <v>11</v>
      </c>
      <c r="D12" s="35">
        <v>-3824</v>
      </c>
      <c r="E12" s="35">
        <f>E10-175.3</f>
        <v>711.4100000000001</v>
      </c>
      <c r="F12" s="35">
        <f>F10*0.8</f>
        <v>777.46872</v>
      </c>
    </row>
    <row r="13" spans="1:6" s="10" customFormat="1" ht="41.25" customHeight="1">
      <c r="A13" s="7" t="s">
        <v>18</v>
      </c>
      <c r="B13" s="8" t="s">
        <v>19</v>
      </c>
      <c r="C13" s="7"/>
      <c r="D13" s="35"/>
      <c r="E13" s="35"/>
      <c r="F13" s="35"/>
    </row>
    <row r="14" spans="1:6" s="10" customFormat="1" ht="93">
      <c r="A14" s="7" t="s">
        <v>20</v>
      </c>
      <c r="B14" s="8" t="s">
        <v>21</v>
      </c>
      <c r="C14" s="7" t="s">
        <v>22</v>
      </c>
      <c r="D14" s="35">
        <f>D10/D9*100</f>
        <v>2.56399192335564</v>
      </c>
      <c r="E14" s="35">
        <f>E10/E9*100</f>
        <v>2.667291945603139</v>
      </c>
      <c r="F14" s="35">
        <f>F10/F9*100</f>
        <v>2.3086220245371525</v>
      </c>
    </row>
    <row r="15" spans="1:6" s="10" customFormat="1" ht="58.5" customHeight="1">
      <c r="A15" s="7" t="s">
        <v>23</v>
      </c>
      <c r="B15" s="8" t="s">
        <v>24</v>
      </c>
      <c r="C15" s="7"/>
      <c r="D15" s="22"/>
      <c r="E15" s="22"/>
      <c r="F15" s="22"/>
    </row>
    <row r="16" spans="1:6" s="10" customFormat="1" ht="60.75" customHeight="1">
      <c r="A16" s="7" t="s">
        <v>25</v>
      </c>
      <c r="B16" s="8" t="s">
        <v>26</v>
      </c>
      <c r="C16" s="7" t="s">
        <v>27</v>
      </c>
      <c r="D16" s="22"/>
      <c r="E16" s="22"/>
      <c r="F16" s="22"/>
    </row>
    <row r="17" spans="1:6" s="10" customFormat="1" ht="39.75" customHeight="1">
      <c r="A17" s="7" t="s">
        <v>28</v>
      </c>
      <c r="B17" s="8" t="s">
        <v>29</v>
      </c>
      <c r="C17" s="7" t="s">
        <v>30</v>
      </c>
      <c r="D17" s="22"/>
      <c r="E17" s="22"/>
      <c r="F17" s="22"/>
    </row>
    <row r="18" spans="1:6" s="13" customFormat="1" ht="24.75" customHeight="1">
      <c r="A18" s="11" t="s">
        <v>31</v>
      </c>
      <c r="B18" s="12" t="s">
        <v>32</v>
      </c>
      <c r="C18" s="11" t="s">
        <v>27</v>
      </c>
      <c r="D18" s="24">
        <v>6.331</v>
      </c>
      <c r="E18" s="24">
        <f>(6.613+6.896)/2</f>
        <v>6.7545</v>
      </c>
      <c r="F18" s="24">
        <v>6.587</v>
      </c>
    </row>
    <row r="19" spans="1:6" s="10" customFormat="1" ht="60" customHeight="1">
      <c r="A19" s="7" t="s">
        <v>33</v>
      </c>
      <c r="B19" s="8" t="s">
        <v>34</v>
      </c>
      <c r="C19" s="7" t="s">
        <v>35</v>
      </c>
      <c r="D19" s="36">
        <v>46829</v>
      </c>
      <c r="E19" s="36">
        <f>23002+23960</f>
        <v>46962</v>
      </c>
      <c r="F19" s="36">
        <v>45956</v>
      </c>
    </row>
    <row r="20" spans="1:6" s="10" customFormat="1" ht="76.5" customHeight="1">
      <c r="A20" s="7" t="s">
        <v>36</v>
      </c>
      <c r="B20" s="8" t="s">
        <v>37</v>
      </c>
      <c r="C20" s="7" t="s">
        <v>38</v>
      </c>
      <c r="D20" s="22"/>
      <c r="E20" s="22"/>
      <c r="F20" s="22"/>
    </row>
    <row r="21" spans="1:6" s="10" customFormat="1" ht="93" customHeight="1">
      <c r="A21" s="7" t="s">
        <v>39</v>
      </c>
      <c r="B21" s="8" t="s">
        <v>40</v>
      </c>
      <c r="C21" s="7" t="s">
        <v>22</v>
      </c>
      <c r="D21" s="22">
        <v>2.47</v>
      </c>
      <c r="E21" s="22">
        <v>2.201</v>
      </c>
      <c r="F21" s="22">
        <v>2.48</v>
      </c>
    </row>
    <row r="22" spans="1:6" s="10" customFormat="1" ht="104.25" customHeight="1">
      <c r="A22" s="7" t="s">
        <v>41</v>
      </c>
      <c r="B22" s="8" t="s">
        <v>42</v>
      </c>
      <c r="C22" s="7"/>
      <c r="D22" s="27" t="s">
        <v>90</v>
      </c>
      <c r="E22" s="27" t="s">
        <v>90</v>
      </c>
      <c r="F22" s="27" t="s">
        <v>90</v>
      </c>
    </row>
    <row r="23" spans="1:6" s="10" customFormat="1" ht="90" customHeight="1">
      <c r="A23" s="7" t="s">
        <v>43</v>
      </c>
      <c r="B23" s="8" t="s">
        <v>44</v>
      </c>
      <c r="C23" s="7" t="s">
        <v>30</v>
      </c>
      <c r="D23" s="22"/>
      <c r="E23" s="22"/>
      <c r="F23" s="22"/>
    </row>
    <row r="24" spans="1:6" s="10" customFormat="1" ht="72" customHeight="1">
      <c r="A24" s="7" t="s">
        <v>45</v>
      </c>
      <c r="B24" s="8" t="s">
        <v>46</v>
      </c>
      <c r="C24" s="7"/>
      <c r="D24" s="22">
        <v>31518.04</v>
      </c>
      <c r="E24" s="22">
        <v>33243.83</v>
      </c>
      <c r="F24" s="39">
        <f>F9</f>
        <v>42095.929505603664</v>
      </c>
    </row>
    <row r="25" spans="1:6" s="10" customFormat="1" ht="90" customHeight="1">
      <c r="A25" s="7" t="s">
        <v>47</v>
      </c>
      <c r="B25" s="8" t="s">
        <v>48</v>
      </c>
      <c r="C25" s="7" t="s">
        <v>11</v>
      </c>
      <c r="D25" s="37">
        <v>12621.47</v>
      </c>
      <c r="E25" s="37">
        <v>13379.75</v>
      </c>
      <c r="F25" s="37">
        <f>'[1]ЖСК 2022'!$Q$35</f>
        <v>15785.955431660002</v>
      </c>
    </row>
    <row r="26" spans="1:6" s="10" customFormat="1" ht="27" customHeight="1">
      <c r="A26" s="7"/>
      <c r="B26" s="8" t="s">
        <v>49</v>
      </c>
      <c r="C26" s="7"/>
      <c r="D26" s="37"/>
      <c r="E26" s="37"/>
      <c r="F26" s="37"/>
    </row>
    <row r="27" spans="1:6" s="10" customFormat="1" ht="27" customHeight="1">
      <c r="A27" s="7"/>
      <c r="B27" s="8" t="s">
        <v>50</v>
      </c>
      <c r="C27" s="7"/>
      <c r="D27" s="37">
        <v>7642.55</v>
      </c>
      <c r="E27" s="37">
        <v>7348.12</v>
      </c>
      <c r="F27" s="37">
        <f>'[1]ЖСК 2022'!$Q$15</f>
        <v>8265.4167435</v>
      </c>
    </row>
    <row r="28" spans="1:6" s="10" customFormat="1" ht="27" customHeight="1">
      <c r="A28" s="7"/>
      <c r="B28" s="8" t="s">
        <v>51</v>
      </c>
      <c r="C28" s="7"/>
      <c r="D28" s="37">
        <v>797.52</v>
      </c>
      <c r="E28" s="37">
        <v>2658.8</v>
      </c>
      <c r="F28" s="37">
        <f>'[1]ЖСК 2022'!$Q$12</f>
        <v>2760.4</v>
      </c>
    </row>
    <row r="29" spans="1:6" s="10" customFormat="1" ht="27" customHeight="1">
      <c r="A29" s="7"/>
      <c r="B29" s="8" t="s">
        <v>52</v>
      </c>
      <c r="C29" s="7"/>
      <c r="D29" s="37">
        <v>1498.44</v>
      </c>
      <c r="E29" s="37">
        <v>1164.94</v>
      </c>
      <c r="F29" s="37">
        <f>'[1]ЖСК 2022'!$Q$11</f>
        <v>1620.5635521600004</v>
      </c>
    </row>
    <row r="30" spans="1:6" s="10" customFormat="1" ht="85.5" customHeight="1">
      <c r="A30" s="7" t="s">
        <v>53</v>
      </c>
      <c r="B30" s="8" t="s">
        <v>54</v>
      </c>
      <c r="C30" s="7" t="s">
        <v>11</v>
      </c>
      <c r="D30" s="37">
        <v>15845.85</v>
      </c>
      <c r="E30" s="37">
        <v>16396.82</v>
      </c>
      <c r="F30" s="37">
        <f>F24-F25</f>
        <v>26309.97407394366</v>
      </c>
    </row>
    <row r="31" spans="1:6" s="10" customFormat="1" ht="60.75" customHeight="1">
      <c r="A31" s="7" t="s">
        <v>55</v>
      </c>
      <c r="B31" s="8" t="s">
        <v>56</v>
      </c>
      <c r="C31" s="7" t="s">
        <v>11</v>
      </c>
      <c r="D31" s="22"/>
      <c r="E31" s="22">
        <v>540.57</v>
      </c>
      <c r="F31" s="40">
        <f>'[1]ЖСК 2022'!$Q$57</f>
        <v>-455.1305291360004</v>
      </c>
    </row>
    <row r="32" spans="1:6" s="10" customFormat="1" ht="43.5" customHeight="1">
      <c r="A32" s="7" t="s">
        <v>57</v>
      </c>
      <c r="B32" s="8" t="s">
        <v>58</v>
      </c>
      <c r="C32" s="7" t="s">
        <v>11</v>
      </c>
      <c r="D32" s="22"/>
      <c r="E32" s="22"/>
      <c r="F32" s="22"/>
    </row>
    <row r="33" spans="1:6" s="10" customFormat="1" ht="81" customHeight="1">
      <c r="A33" s="7" t="s">
        <v>59</v>
      </c>
      <c r="B33" s="8" t="s">
        <v>60</v>
      </c>
      <c r="C33" s="7"/>
      <c r="D33" s="27" t="s">
        <v>86</v>
      </c>
      <c r="E33" s="27" t="s">
        <v>86</v>
      </c>
      <c r="F33" s="27" t="s">
        <v>86</v>
      </c>
    </row>
    <row r="34" spans="1:6" s="10" customFormat="1" ht="27" customHeight="1">
      <c r="A34" s="7"/>
      <c r="B34" s="14" t="s">
        <v>61</v>
      </c>
      <c r="C34" s="7"/>
      <c r="D34" s="22"/>
      <c r="E34" s="22"/>
      <c r="F34" s="22"/>
    </row>
    <row r="35" spans="1:6" s="10" customFormat="1" ht="30.75" customHeight="1">
      <c r="A35" s="7"/>
      <c r="B35" s="8" t="s">
        <v>62</v>
      </c>
      <c r="C35" s="7" t="s">
        <v>63</v>
      </c>
      <c r="D35" s="38">
        <v>1143.82</v>
      </c>
      <c r="E35" s="38">
        <v>1141.48</v>
      </c>
      <c r="F35" s="38">
        <v>1148.5</v>
      </c>
    </row>
    <row r="36" spans="1:6" s="10" customFormat="1" ht="33.75">
      <c r="A36" s="7"/>
      <c r="B36" s="8" t="s">
        <v>64</v>
      </c>
      <c r="C36" s="7" t="s">
        <v>65</v>
      </c>
      <c r="D36" s="37">
        <f>D25/D35</f>
        <v>11.034489692434125</v>
      </c>
      <c r="E36" s="37">
        <f>E25/E35</f>
        <v>11.721405543680135</v>
      </c>
      <c r="F36" s="37">
        <f>F25/F35</f>
        <v>13.744845826434481</v>
      </c>
    </row>
    <row r="37" spans="1:6" s="10" customFormat="1" ht="72.75" customHeight="1">
      <c r="A37" s="7" t="s">
        <v>66</v>
      </c>
      <c r="B37" s="8" t="s">
        <v>67</v>
      </c>
      <c r="C37" s="7"/>
      <c r="D37" s="22"/>
      <c r="E37" s="22"/>
      <c r="F37" s="22"/>
    </row>
    <row r="38" spans="1:6" s="10" customFormat="1" ht="41.25" customHeight="1">
      <c r="A38" s="7" t="s">
        <v>68</v>
      </c>
      <c r="B38" s="8" t="s">
        <v>69</v>
      </c>
      <c r="C38" s="7" t="s">
        <v>70</v>
      </c>
      <c r="D38" s="22">
        <v>20.8</v>
      </c>
      <c r="E38" s="22">
        <v>23</v>
      </c>
      <c r="F38" s="22">
        <v>23</v>
      </c>
    </row>
    <row r="39" spans="1:6" s="10" customFormat="1" ht="46.5">
      <c r="A39" s="7" t="s">
        <v>71</v>
      </c>
      <c r="B39" s="8" t="s">
        <v>72</v>
      </c>
      <c r="C39" s="7" t="s">
        <v>73</v>
      </c>
      <c r="D39" s="28">
        <f>D27/12/D38</f>
        <v>30.619190705128208</v>
      </c>
      <c r="E39" s="28">
        <f>E27/12/E38</f>
        <v>26.623623188405798</v>
      </c>
      <c r="F39" s="28">
        <f>F27/12/F38</f>
        <v>29.947162114130432</v>
      </c>
    </row>
    <row r="40" spans="1:6" s="10" customFormat="1" ht="59.25" customHeight="1">
      <c r="A40" s="15" t="s">
        <v>74</v>
      </c>
      <c r="B40" s="16" t="s">
        <v>75</v>
      </c>
      <c r="C40" s="15"/>
      <c r="D40" s="23" t="s">
        <v>82</v>
      </c>
      <c r="E40" s="23" t="s">
        <v>82</v>
      </c>
      <c r="F40" s="23" t="s">
        <v>82</v>
      </c>
    </row>
    <row r="41" spans="1:6" s="10" customFormat="1" ht="27" customHeight="1">
      <c r="A41" s="15"/>
      <c r="B41" s="17" t="s">
        <v>61</v>
      </c>
      <c r="C41" s="15"/>
      <c r="D41" s="23"/>
      <c r="E41" s="23"/>
      <c r="F41" s="23"/>
    </row>
    <row r="42" spans="1:6" s="10" customFormat="1" ht="69.75" customHeight="1">
      <c r="A42" s="15"/>
      <c r="B42" s="16" t="s">
        <v>76</v>
      </c>
      <c r="C42" s="15" t="s">
        <v>11</v>
      </c>
      <c r="D42" s="23">
        <v>40</v>
      </c>
      <c r="E42" s="23">
        <v>40</v>
      </c>
      <c r="F42" s="23">
        <v>40</v>
      </c>
    </row>
    <row r="43" spans="1:6" s="10" customFormat="1" ht="75" customHeight="1">
      <c r="A43" s="18"/>
      <c r="B43" s="19" t="s">
        <v>77</v>
      </c>
      <c r="C43" s="18" t="s">
        <v>11</v>
      </c>
      <c r="D43" s="29"/>
      <c r="E43" s="29"/>
      <c r="F43" s="29"/>
    </row>
    <row r="44" spans="1:6" s="21" customFormat="1" ht="19.5" customHeight="1">
      <c r="A44" s="20" t="s">
        <v>78</v>
      </c>
      <c r="D44" s="34"/>
      <c r="E44" s="34"/>
      <c r="F44" s="34"/>
    </row>
    <row r="45" spans="1:6" s="21" customFormat="1" ht="15">
      <c r="A45" s="20" t="s">
        <v>79</v>
      </c>
      <c r="D45" s="34"/>
      <c r="E45" s="34"/>
      <c r="F45" s="34"/>
    </row>
    <row r="46" spans="1:6" s="21" customFormat="1" ht="15">
      <c r="A46" s="20" t="s">
        <v>80</v>
      </c>
      <c r="D46" s="34"/>
      <c r="E46" s="34"/>
      <c r="F46" s="34"/>
    </row>
    <row r="47" spans="1:6" s="21" customFormat="1" ht="15">
      <c r="A47" s="20" t="s">
        <v>81</v>
      </c>
      <c r="D47" s="34"/>
      <c r="E47" s="34"/>
      <c r="F47" s="34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14" sqref="D14"/>
    </sheetView>
  </sheetViews>
  <sheetFormatPr defaultColWidth="9.125" defaultRowHeight="12.75"/>
  <cols>
    <col min="1" max="1" width="6.50390625" style="1" customWidth="1"/>
    <col min="2" max="2" width="31.00390625" style="1" customWidth="1"/>
    <col min="3" max="3" width="12.375" style="1" customWidth="1"/>
    <col min="4" max="5" width="27.50390625" style="30" customWidth="1"/>
    <col min="6" max="6" width="27.125" style="30" customWidth="1"/>
    <col min="7" max="16384" width="9.125" style="1" customWidth="1"/>
  </cols>
  <sheetData>
    <row r="1" ht="54" customHeight="1">
      <c r="F1" s="31" t="s">
        <v>0</v>
      </c>
    </row>
    <row r="4" spans="1:6" ht="31.5" customHeight="1">
      <c r="A4" s="43" t="s">
        <v>89</v>
      </c>
      <c r="B4" s="43"/>
      <c r="C4" s="43"/>
      <c r="D4" s="43"/>
      <c r="E4" s="43"/>
      <c r="F4" s="43"/>
    </row>
    <row r="6" spans="4:6" ht="15">
      <c r="D6" s="30">
        <v>19</v>
      </c>
      <c r="E6" s="30">
        <v>20</v>
      </c>
      <c r="F6" s="30">
        <v>21</v>
      </c>
    </row>
    <row r="7" spans="1:6" s="6" customFormat="1" ht="46.5">
      <c r="A7" s="3" t="s">
        <v>1</v>
      </c>
      <c r="B7" s="4" t="s">
        <v>2</v>
      </c>
      <c r="C7" s="4" t="s">
        <v>3</v>
      </c>
      <c r="D7" s="32" t="s">
        <v>4</v>
      </c>
      <c r="E7" s="32" t="s">
        <v>5</v>
      </c>
      <c r="F7" s="33" t="s">
        <v>6</v>
      </c>
    </row>
    <row r="8" spans="1:6" s="10" customFormat="1" ht="42" customHeight="1">
      <c r="A8" s="7" t="s">
        <v>7</v>
      </c>
      <c r="B8" s="8" t="s">
        <v>8</v>
      </c>
      <c r="C8" s="7"/>
      <c r="D8" s="22"/>
      <c r="E8" s="22"/>
      <c r="F8" s="22"/>
    </row>
    <row r="9" spans="1:6" s="10" customFormat="1" ht="28.5" customHeight="1">
      <c r="A9" s="7" t="s">
        <v>9</v>
      </c>
      <c r="B9" s="8" t="s">
        <v>10</v>
      </c>
      <c r="C9" s="7" t="s">
        <v>11</v>
      </c>
      <c r="D9" s="35">
        <v>28729.7</v>
      </c>
      <c r="E9" s="35">
        <v>28283.7</v>
      </c>
      <c r="F9" s="35">
        <v>39137.18</v>
      </c>
    </row>
    <row r="10" spans="1:6" s="10" customFormat="1" ht="28.5" customHeight="1">
      <c r="A10" s="7" t="s">
        <v>12</v>
      </c>
      <c r="B10" s="8" t="s">
        <v>13</v>
      </c>
      <c r="C10" s="7" t="s">
        <v>11</v>
      </c>
      <c r="D10" s="35">
        <v>-1665</v>
      </c>
      <c r="E10" s="35">
        <f>53.3+648.1+175.3</f>
        <v>876.7</v>
      </c>
      <c r="F10" s="35">
        <f>777.46+669.5</f>
        <v>1446.96</v>
      </c>
    </row>
    <row r="11" spans="1:6" s="10" customFormat="1" ht="59.25" customHeight="1">
      <c r="A11" s="7" t="s">
        <v>14</v>
      </c>
      <c r="B11" s="8" t="s">
        <v>15</v>
      </c>
      <c r="C11" s="7" t="s">
        <v>11</v>
      </c>
      <c r="D11" s="35"/>
      <c r="E11" s="35">
        <f>E10+3652.6</f>
        <v>4529.3</v>
      </c>
      <c r="F11" s="35">
        <f>F10+4591.1</f>
        <v>6038.06</v>
      </c>
    </row>
    <row r="12" spans="1:6" s="10" customFormat="1" ht="27.75" customHeight="1">
      <c r="A12" s="7" t="s">
        <v>16</v>
      </c>
      <c r="B12" s="8" t="s">
        <v>17</v>
      </c>
      <c r="C12" s="7" t="s">
        <v>11</v>
      </c>
      <c r="D12" s="35">
        <v>-3824</v>
      </c>
      <c r="E12" s="35">
        <f>E10-175.3</f>
        <v>701.4000000000001</v>
      </c>
      <c r="F12" s="35">
        <v>777.46</v>
      </c>
    </row>
    <row r="13" spans="1:6" s="10" customFormat="1" ht="41.25" customHeight="1">
      <c r="A13" s="7" t="s">
        <v>18</v>
      </c>
      <c r="B13" s="8" t="s">
        <v>19</v>
      </c>
      <c r="C13" s="7"/>
      <c r="D13" s="35"/>
      <c r="E13" s="35"/>
      <c r="F13" s="35"/>
    </row>
    <row r="14" spans="1:6" s="10" customFormat="1" ht="93">
      <c r="A14" s="7" t="s">
        <v>20</v>
      </c>
      <c r="B14" s="8" t="s">
        <v>21</v>
      </c>
      <c r="C14" s="7" t="s">
        <v>22</v>
      </c>
      <c r="D14" s="35">
        <f>D10/D9*100</f>
        <v>-5.795396401633153</v>
      </c>
      <c r="E14" s="35">
        <f>E10/E9*100</f>
        <v>3.09966517817683</v>
      </c>
      <c r="F14" s="35">
        <f>F10/F9*100</f>
        <v>3.6971493602758296</v>
      </c>
    </row>
    <row r="15" spans="1:6" s="10" customFormat="1" ht="58.5" customHeight="1">
      <c r="A15" s="7" t="s">
        <v>23</v>
      </c>
      <c r="B15" s="8" t="s">
        <v>24</v>
      </c>
      <c r="C15" s="7"/>
      <c r="D15" s="22"/>
      <c r="E15" s="22"/>
      <c r="F15" s="22"/>
    </row>
    <row r="16" spans="1:6" s="10" customFormat="1" ht="60.75" customHeight="1">
      <c r="A16" s="7" t="s">
        <v>25</v>
      </c>
      <c r="B16" s="8" t="s">
        <v>26</v>
      </c>
      <c r="C16" s="7" t="s">
        <v>27</v>
      </c>
      <c r="D16" s="22"/>
      <c r="E16" s="22"/>
      <c r="F16" s="22"/>
    </row>
    <row r="17" spans="1:6" s="10" customFormat="1" ht="39.75" customHeight="1">
      <c r="A17" s="7" t="s">
        <v>28</v>
      </c>
      <c r="B17" s="8" t="s">
        <v>29</v>
      </c>
      <c r="C17" s="7" t="s">
        <v>30</v>
      </c>
      <c r="D17" s="22"/>
      <c r="E17" s="22"/>
      <c r="F17" s="22"/>
    </row>
    <row r="18" spans="1:6" s="13" customFormat="1" ht="24.75" customHeight="1">
      <c r="A18" s="11" t="s">
        <v>31</v>
      </c>
      <c r="B18" s="12" t="s">
        <v>32</v>
      </c>
      <c r="C18" s="11" t="s">
        <v>27</v>
      </c>
      <c r="D18" s="24">
        <v>6.55</v>
      </c>
      <c r="E18" s="24">
        <v>6.5496</v>
      </c>
      <c r="F18" s="24">
        <v>6.7549</v>
      </c>
    </row>
    <row r="19" spans="1:6" s="10" customFormat="1" ht="60" customHeight="1">
      <c r="A19" s="7" t="s">
        <v>33</v>
      </c>
      <c r="B19" s="8" t="s">
        <v>34</v>
      </c>
      <c r="C19" s="7" t="s">
        <v>35</v>
      </c>
      <c r="D19" s="36">
        <v>46855.21</v>
      </c>
      <c r="E19" s="36">
        <v>46829</v>
      </c>
      <c r="F19" s="36">
        <v>46962</v>
      </c>
    </row>
    <row r="20" spans="1:6" s="10" customFormat="1" ht="76.5" customHeight="1">
      <c r="A20" s="7" t="s">
        <v>36</v>
      </c>
      <c r="B20" s="8" t="s">
        <v>37</v>
      </c>
      <c r="C20" s="7" t="s">
        <v>38</v>
      </c>
      <c r="D20" s="22"/>
      <c r="E20" s="22"/>
      <c r="F20" s="22"/>
    </row>
    <row r="21" spans="1:6" s="10" customFormat="1" ht="93" customHeight="1">
      <c r="A21" s="7" t="s">
        <v>39</v>
      </c>
      <c r="B21" s="8" t="s">
        <v>40</v>
      </c>
      <c r="C21" s="7" t="s">
        <v>22</v>
      </c>
      <c r="D21" s="22">
        <v>2.002</v>
      </c>
      <c r="E21" s="22">
        <v>2.201</v>
      </c>
      <c r="F21" s="22">
        <v>2.2</v>
      </c>
    </row>
    <row r="22" spans="1:6" s="10" customFormat="1" ht="104.25" customHeight="1">
      <c r="A22" s="7" t="s">
        <v>41</v>
      </c>
      <c r="B22" s="8" t="s">
        <v>42</v>
      </c>
      <c r="C22" s="7"/>
      <c r="D22" s="27" t="s">
        <v>85</v>
      </c>
      <c r="E22" s="27" t="s">
        <v>85</v>
      </c>
      <c r="F22" s="27" t="s">
        <v>85</v>
      </c>
    </row>
    <row r="23" spans="1:6" s="10" customFormat="1" ht="90" customHeight="1">
      <c r="A23" s="7" t="s">
        <v>43</v>
      </c>
      <c r="B23" s="8" t="s">
        <v>44</v>
      </c>
      <c r="C23" s="7" t="s">
        <v>30</v>
      </c>
      <c r="D23" s="22"/>
      <c r="E23" s="22"/>
      <c r="F23" s="22"/>
    </row>
    <row r="24" spans="1:6" s="10" customFormat="1" ht="72" customHeight="1">
      <c r="A24" s="7" t="s">
        <v>45</v>
      </c>
      <c r="B24" s="8" t="s">
        <v>46</v>
      </c>
      <c r="C24" s="7"/>
      <c r="D24" s="22"/>
      <c r="E24" s="22"/>
      <c r="F24" s="22"/>
    </row>
    <row r="25" spans="1:6" s="10" customFormat="1" ht="90" customHeight="1">
      <c r="A25" s="7" t="s">
        <v>47</v>
      </c>
      <c r="B25" s="8" t="s">
        <v>48</v>
      </c>
      <c r="C25" s="7" t="s">
        <v>11</v>
      </c>
      <c r="D25" s="37">
        <v>13208.4</v>
      </c>
      <c r="E25" s="37">
        <v>13229.36</v>
      </c>
      <c r="F25" s="37">
        <v>15493.9</v>
      </c>
    </row>
    <row r="26" spans="1:6" s="10" customFormat="1" ht="27" customHeight="1">
      <c r="A26" s="7"/>
      <c r="B26" s="8" t="s">
        <v>49</v>
      </c>
      <c r="C26" s="7"/>
      <c r="D26" s="37"/>
      <c r="E26" s="37"/>
      <c r="F26" s="37"/>
    </row>
    <row r="27" spans="1:6" s="10" customFormat="1" ht="27" customHeight="1">
      <c r="A27" s="7"/>
      <c r="B27" s="8" t="s">
        <v>50</v>
      </c>
      <c r="C27" s="7"/>
      <c r="D27" s="37">
        <v>6857</v>
      </c>
      <c r="E27" s="37">
        <v>7265.54</v>
      </c>
      <c r="F27" s="37">
        <v>7825.74</v>
      </c>
    </row>
    <row r="28" spans="1:6" s="10" customFormat="1" ht="27" customHeight="1">
      <c r="A28" s="7"/>
      <c r="B28" s="8" t="s">
        <v>51</v>
      </c>
      <c r="C28" s="7"/>
      <c r="D28" s="37">
        <v>2416.1</v>
      </c>
      <c r="E28" s="37">
        <v>2628.92</v>
      </c>
      <c r="F28" s="37">
        <v>2992.68</v>
      </c>
    </row>
    <row r="29" spans="1:6" s="10" customFormat="1" ht="27" customHeight="1">
      <c r="A29" s="7"/>
      <c r="B29" s="8" t="s">
        <v>52</v>
      </c>
      <c r="C29" s="7"/>
      <c r="D29" s="37">
        <v>896.1</v>
      </c>
      <c r="E29" s="37">
        <v>1151.85</v>
      </c>
      <c r="F29" s="37">
        <v>1272.05</v>
      </c>
    </row>
    <row r="30" spans="1:6" s="10" customFormat="1" ht="85.5" customHeight="1">
      <c r="A30" s="7" t="s">
        <v>53</v>
      </c>
      <c r="B30" s="8" t="s">
        <v>54</v>
      </c>
      <c r="C30" s="7" t="s">
        <v>11</v>
      </c>
      <c r="D30" s="37">
        <v>17888.5</v>
      </c>
      <c r="E30" s="37">
        <v>16364.64</v>
      </c>
      <c r="F30" s="37">
        <f>19326.76</f>
        <v>19326.76</v>
      </c>
    </row>
    <row r="31" spans="1:6" s="10" customFormat="1" ht="60.75" customHeight="1">
      <c r="A31" s="7" t="s">
        <v>55</v>
      </c>
      <c r="B31" s="8" t="s">
        <v>56</v>
      </c>
      <c r="C31" s="7" t="s">
        <v>11</v>
      </c>
      <c r="D31" s="22"/>
      <c r="E31" s="22">
        <f>838.4+4668.8-9987.9</f>
        <v>-4480.7</v>
      </c>
      <c r="F31" s="22">
        <v>782.34</v>
      </c>
    </row>
    <row r="32" spans="1:6" s="10" customFormat="1" ht="43.5" customHeight="1">
      <c r="A32" s="7" t="s">
        <v>57</v>
      </c>
      <c r="B32" s="8" t="s">
        <v>58</v>
      </c>
      <c r="C32" s="7" t="s">
        <v>11</v>
      </c>
      <c r="D32" s="22"/>
      <c r="E32" s="22"/>
      <c r="F32" s="22"/>
    </row>
    <row r="33" spans="1:6" s="10" customFormat="1" ht="81" customHeight="1">
      <c r="A33" s="7" t="s">
        <v>59</v>
      </c>
      <c r="B33" s="8" t="s">
        <v>60</v>
      </c>
      <c r="C33" s="7"/>
      <c r="D33" s="27" t="s">
        <v>86</v>
      </c>
      <c r="E33" s="27" t="s">
        <v>86</v>
      </c>
      <c r="F33" s="27" t="s">
        <v>86</v>
      </c>
    </row>
    <row r="34" spans="1:6" s="10" customFormat="1" ht="27" customHeight="1">
      <c r="A34" s="7"/>
      <c r="B34" s="14" t="s">
        <v>61</v>
      </c>
      <c r="C34" s="7"/>
      <c r="D34" s="22"/>
      <c r="E34" s="22"/>
      <c r="F34" s="22"/>
    </row>
    <row r="35" spans="1:6" s="10" customFormat="1" ht="30.75" customHeight="1">
      <c r="A35" s="7"/>
      <c r="B35" s="8" t="s">
        <v>62</v>
      </c>
      <c r="C35" s="7" t="s">
        <v>63</v>
      </c>
      <c r="D35" s="38">
        <v>1141.7</v>
      </c>
      <c r="E35" s="38">
        <v>1131.8</v>
      </c>
      <c r="F35" s="38">
        <v>1162.06</v>
      </c>
    </row>
    <row r="36" spans="1:6" s="10" customFormat="1" ht="33.75">
      <c r="A36" s="7"/>
      <c r="B36" s="8" t="s">
        <v>64</v>
      </c>
      <c r="C36" s="7" t="s">
        <v>65</v>
      </c>
      <c r="D36" s="22"/>
      <c r="E36" s="22"/>
      <c r="F36" s="22"/>
    </row>
    <row r="37" spans="1:6" s="10" customFormat="1" ht="72.75" customHeight="1">
      <c r="A37" s="7" t="s">
        <v>66</v>
      </c>
      <c r="B37" s="8" t="s">
        <v>67</v>
      </c>
      <c r="C37" s="7"/>
      <c r="D37" s="22"/>
      <c r="E37" s="22"/>
      <c r="F37" s="22"/>
    </row>
    <row r="38" spans="1:6" s="10" customFormat="1" ht="41.25" customHeight="1">
      <c r="A38" s="7" t="s">
        <v>68</v>
      </c>
      <c r="B38" s="8" t="s">
        <v>69</v>
      </c>
      <c r="C38" s="7" t="s">
        <v>70</v>
      </c>
      <c r="D38" s="22">
        <v>18.5</v>
      </c>
      <c r="E38" s="22">
        <v>23</v>
      </c>
      <c r="F38" s="22">
        <v>23</v>
      </c>
    </row>
    <row r="39" spans="1:6" s="10" customFormat="1" ht="46.5">
      <c r="A39" s="7" t="s">
        <v>71</v>
      </c>
      <c r="B39" s="8" t="s">
        <v>72</v>
      </c>
      <c r="C39" s="7" t="s">
        <v>73</v>
      </c>
      <c r="D39" s="28">
        <f>D27/12/D38</f>
        <v>30.887387387387385</v>
      </c>
      <c r="E39" s="28">
        <f>E27/12/E38</f>
        <v>26.324420289855073</v>
      </c>
      <c r="F39" s="28">
        <f>F27/12/F38</f>
        <v>28.354130434782608</v>
      </c>
    </row>
    <row r="40" spans="1:6" s="10" customFormat="1" ht="59.25" customHeight="1">
      <c r="A40" s="15" t="s">
        <v>74</v>
      </c>
      <c r="B40" s="16" t="s">
        <v>75</v>
      </c>
      <c r="C40" s="15"/>
      <c r="D40" s="23" t="s">
        <v>82</v>
      </c>
      <c r="E40" s="23" t="s">
        <v>82</v>
      </c>
      <c r="F40" s="23" t="s">
        <v>82</v>
      </c>
    </row>
    <row r="41" spans="1:6" s="10" customFormat="1" ht="27" customHeight="1">
      <c r="A41" s="15"/>
      <c r="B41" s="17" t="s">
        <v>61</v>
      </c>
      <c r="C41" s="15"/>
      <c r="D41" s="23"/>
      <c r="E41" s="23"/>
      <c r="F41" s="23"/>
    </row>
    <row r="42" spans="1:6" s="10" customFormat="1" ht="69.75" customHeight="1">
      <c r="A42" s="15"/>
      <c r="B42" s="16" t="s">
        <v>76</v>
      </c>
      <c r="C42" s="15" t="s">
        <v>11</v>
      </c>
      <c r="D42" s="23">
        <v>40</v>
      </c>
      <c r="E42" s="23">
        <v>40</v>
      </c>
      <c r="F42" s="23">
        <v>40</v>
      </c>
    </row>
    <row r="43" spans="1:6" s="10" customFormat="1" ht="75" customHeight="1">
      <c r="A43" s="18"/>
      <c r="B43" s="19" t="s">
        <v>77</v>
      </c>
      <c r="C43" s="18" t="s">
        <v>11</v>
      </c>
      <c r="D43" s="29"/>
      <c r="E43" s="29"/>
      <c r="F43" s="29"/>
    </row>
    <row r="44" spans="1:6" s="21" customFormat="1" ht="19.5" customHeight="1">
      <c r="A44" s="20" t="s">
        <v>78</v>
      </c>
      <c r="D44" s="34"/>
      <c r="E44" s="34"/>
      <c r="F44" s="34"/>
    </row>
    <row r="45" spans="1:6" s="21" customFormat="1" ht="15">
      <c r="A45" s="20" t="s">
        <v>79</v>
      </c>
      <c r="D45" s="34"/>
      <c r="E45" s="34"/>
      <c r="F45" s="34"/>
    </row>
    <row r="46" spans="1:6" s="21" customFormat="1" ht="15">
      <c r="A46" s="20" t="s">
        <v>80</v>
      </c>
      <c r="D46" s="34"/>
      <c r="E46" s="34"/>
      <c r="F46" s="34"/>
    </row>
    <row r="47" spans="1:6" s="21" customFormat="1" ht="15">
      <c r="A47" s="20" t="s">
        <v>81</v>
      </c>
      <c r="D47" s="34"/>
      <c r="E47" s="34"/>
      <c r="F47" s="34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14" sqref="B14"/>
    </sheetView>
  </sheetViews>
  <sheetFormatPr defaultColWidth="9.125" defaultRowHeight="12.75"/>
  <cols>
    <col min="1" max="1" width="6.50390625" style="1" customWidth="1"/>
    <col min="2" max="2" width="31.00390625" style="1" customWidth="1"/>
    <col min="3" max="3" width="12.375" style="1" customWidth="1"/>
    <col min="4" max="5" width="27.50390625" style="30" customWidth="1"/>
    <col min="6" max="6" width="27.125" style="30" customWidth="1"/>
    <col min="7" max="16384" width="9.125" style="1" customWidth="1"/>
  </cols>
  <sheetData>
    <row r="1" ht="54" customHeight="1">
      <c r="F1" s="31" t="s">
        <v>0</v>
      </c>
    </row>
    <row r="4" spans="1:6" ht="31.5" customHeight="1">
      <c r="A4" s="43" t="s">
        <v>89</v>
      </c>
      <c r="B4" s="43"/>
      <c r="C4" s="43"/>
      <c r="D4" s="43"/>
      <c r="E4" s="43"/>
      <c r="F4" s="43"/>
    </row>
    <row r="7" spans="1:6" s="6" customFormat="1" ht="46.5">
      <c r="A7" s="3" t="s">
        <v>1</v>
      </c>
      <c r="B7" s="4" t="s">
        <v>2</v>
      </c>
      <c r="C7" s="4" t="s">
        <v>3</v>
      </c>
      <c r="D7" s="32" t="s">
        <v>4</v>
      </c>
      <c r="E7" s="32" t="s">
        <v>5</v>
      </c>
      <c r="F7" s="33" t="s">
        <v>6</v>
      </c>
    </row>
    <row r="8" spans="1:6" s="10" customFormat="1" ht="42" customHeight="1">
      <c r="A8" s="7" t="s">
        <v>7</v>
      </c>
      <c r="B8" s="8" t="s">
        <v>8</v>
      </c>
      <c r="C8" s="7"/>
      <c r="D8" s="22"/>
      <c r="E8" s="22"/>
      <c r="F8" s="22"/>
    </row>
    <row r="9" spans="1:6" s="10" customFormat="1" ht="28.5" customHeight="1">
      <c r="A9" s="7" t="s">
        <v>9</v>
      </c>
      <c r="B9" s="8" t="s">
        <v>10</v>
      </c>
      <c r="C9" s="7" t="s">
        <v>11</v>
      </c>
      <c r="D9" s="22">
        <v>32795.33</v>
      </c>
      <c r="E9" s="22">
        <v>28175.52</v>
      </c>
      <c r="F9" s="22">
        <v>43889.7</v>
      </c>
    </row>
    <row r="10" spans="1:6" s="10" customFormat="1" ht="28.5" customHeight="1">
      <c r="A10" s="7" t="s">
        <v>12</v>
      </c>
      <c r="B10" s="8" t="s">
        <v>13</v>
      </c>
      <c r="C10" s="7" t="s">
        <v>11</v>
      </c>
      <c r="D10" s="22">
        <v>4998</v>
      </c>
      <c r="E10" s="22">
        <v>2149.28</v>
      </c>
      <c r="F10" s="22">
        <v>1014.26</v>
      </c>
    </row>
    <row r="11" spans="1:6" s="10" customFormat="1" ht="59.25" customHeight="1">
      <c r="A11" s="7" t="s">
        <v>14</v>
      </c>
      <c r="B11" s="8" t="s">
        <v>15</v>
      </c>
      <c r="C11" s="7" t="s">
        <v>11</v>
      </c>
      <c r="D11" s="22">
        <f>D10+3847.1</f>
        <v>8845.1</v>
      </c>
      <c r="E11" s="22">
        <f>E10+3568.69</f>
        <v>5717.97</v>
      </c>
      <c r="F11" s="22">
        <f>F10+4766.4</f>
        <v>5780.66</v>
      </c>
    </row>
    <row r="12" spans="1:6" s="10" customFormat="1" ht="27.75" customHeight="1">
      <c r="A12" s="7" t="s">
        <v>16</v>
      </c>
      <c r="B12" s="8" t="s">
        <v>17</v>
      </c>
      <c r="C12" s="7" t="s">
        <v>11</v>
      </c>
      <c r="D12" s="22">
        <v>1577</v>
      </c>
      <c r="E12" s="22">
        <v>685.88</v>
      </c>
      <c r="F12" s="22">
        <v>811.41</v>
      </c>
    </row>
    <row r="13" spans="1:6" s="10" customFormat="1" ht="41.25" customHeight="1">
      <c r="A13" s="7" t="s">
        <v>18</v>
      </c>
      <c r="B13" s="8" t="s">
        <v>19</v>
      </c>
      <c r="C13" s="7"/>
      <c r="D13" s="22"/>
      <c r="E13" s="22"/>
      <c r="F13" s="22"/>
    </row>
    <row r="14" spans="1:6" s="10" customFormat="1" ht="93">
      <c r="A14" s="7" t="s">
        <v>20</v>
      </c>
      <c r="B14" s="8" t="s">
        <v>21</v>
      </c>
      <c r="C14" s="7" t="s">
        <v>22</v>
      </c>
      <c r="D14" s="26">
        <f>D10/D9*100</f>
        <v>15.239974715912293</v>
      </c>
      <c r="E14" s="26">
        <f>E10/E9*100</f>
        <v>7.6281821950402335</v>
      </c>
      <c r="F14" s="26">
        <f>F10/F9*100</f>
        <v>2.310929443582435</v>
      </c>
    </row>
    <row r="15" spans="1:6" s="10" customFormat="1" ht="58.5" customHeight="1">
      <c r="A15" s="7" t="s">
        <v>23</v>
      </c>
      <c r="B15" s="8" t="s">
        <v>24</v>
      </c>
      <c r="C15" s="7"/>
      <c r="D15" s="22"/>
      <c r="E15" s="22"/>
      <c r="F15" s="22"/>
    </row>
    <row r="16" spans="1:6" s="10" customFormat="1" ht="60.75" customHeight="1">
      <c r="A16" s="7" t="s">
        <v>25</v>
      </c>
      <c r="B16" s="8" t="s">
        <v>26</v>
      </c>
      <c r="C16" s="7" t="s">
        <v>27</v>
      </c>
      <c r="D16" s="22"/>
      <c r="E16" s="22"/>
      <c r="F16" s="22"/>
    </row>
    <row r="17" spans="1:6" s="10" customFormat="1" ht="39.75" customHeight="1">
      <c r="A17" s="7" t="s">
        <v>28</v>
      </c>
      <c r="B17" s="8" t="s">
        <v>29</v>
      </c>
      <c r="C17" s="7" t="s">
        <v>30</v>
      </c>
      <c r="D17" s="22"/>
      <c r="E17" s="22"/>
      <c r="F17" s="22"/>
    </row>
    <row r="18" spans="1:6" s="13" customFormat="1" ht="24.75" customHeight="1">
      <c r="A18" s="11" t="s">
        <v>31</v>
      </c>
      <c r="B18" s="12" t="s">
        <v>32</v>
      </c>
      <c r="C18" s="11" t="s">
        <v>27</v>
      </c>
      <c r="D18" s="24">
        <v>5.8945</v>
      </c>
      <c r="E18" s="24">
        <v>5.8945</v>
      </c>
      <c r="F18" s="24">
        <v>6.5515</v>
      </c>
    </row>
    <row r="19" spans="1:6" s="10" customFormat="1" ht="60" customHeight="1">
      <c r="A19" s="7" t="s">
        <v>33</v>
      </c>
      <c r="B19" s="8" t="s">
        <v>34</v>
      </c>
      <c r="C19" s="7" t="s">
        <v>35</v>
      </c>
      <c r="D19" s="25">
        <v>46875</v>
      </c>
      <c r="E19" s="25">
        <v>40935</v>
      </c>
      <c r="F19" s="25">
        <v>46829</v>
      </c>
    </row>
    <row r="20" spans="1:6" s="10" customFormat="1" ht="76.5" customHeight="1">
      <c r="A20" s="7" t="s">
        <v>36</v>
      </c>
      <c r="B20" s="8" t="s">
        <v>37</v>
      </c>
      <c r="C20" s="7" t="s">
        <v>38</v>
      </c>
      <c r="D20" s="22"/>
      <c r="E20" s="22"/>
      <c r="F20" s="22"/>
    </row>
    <row r="21" spans="1:6" s="10" customFormat="1" ht="93" customHeight="1">
      <c r="A21" s="7" t="s">
        <v>39</v>
      </c>
      <c r="B21" s="8" t="s">
        <v>40</v>
      </c>
      <c r="C21" s="7" t="s">
        <v>22</v>
      </c>
      <c r="D21" s="22">
        <v>3.63</v>
      </c>
      <c r="E21" s="22">
        <v>3.63</v>
      </c>
      <c r="F21" s="22">
        <v>3.65</v>
      </c>
    </row>
    <row r="22" spans="1:6" s="10" customFormat="1" ht="104.25" customHeight="1">
      <c r="A22" s="7" t="s">
        <v>41</v>
      </c>
      <c r="B22" s="8" t="s">
        <v>42</v>
      </c>
      <c r="C22" s="7"/>
      <c r="D22" s="27" t="s">
        <v>85</v>
      </c>
      <c r="E22" s="27" t="s">
        <v>85</v>
      </c>
      <c r="F22" s="27" t="s">
        <v>85</v>
      </c>
    </row>
    <row r="23" spans="1:6" s="10" customFormat="1" ht="90" customHeight="1">
      <c r="A23" s="7" t="s">
        <v>43</v>
      </c>
      <c r="B23" s="8" t="s">
        <v>44</v>
      </c>
      <c r="C23" s="7" t="s">
        <v>30</v>
      </c>
      <c r="D23" s="22"/>
      <c r="E23" s="22"/>
      <c r="F23" s="22"/>
    </row>
    <row r="24" spans="1:6" s="10" customFormat="1" ht="72" customHeight="1">
      <c r="A24" s="7" t="s">
        <v>45</v>
      </c>
      <c r="B24" s="8" t="s">
        <v>46</v>
      </c>
      <c r="C24" s="7"/>
      <c r="D24" s="22"/>
      <c r="E24" s="22"/>
      <c r="F24" s="22"/>
    </row>
    <row r="25" spans="1:6" s="10" customFormat="1" ht="90" customHeight="1">
      <c r="A25" s="7" t="s">
        <v>47</v>
      </c>
      <c r="B25" s="8" t="s">
        <v>48</v>
      </c>
      <c r="C25" s="7" t="s">
        <v>11</v>
      </c>
      <c r="D25" s="22">
        <v>13320.32</v>
      </c>
      <c r="E25" s="22">
        <v>12272.31</v>
      </c>
      <c r="F25" s="22">
        <v>21485.77</v>
      </c>
    </row>
    <row r="26" spans="1:6" s="10" customFormat="1" ht="27" customHeight="1">
      <c r="A26" s="7"/>
      <c r="B26" s="8" t="s">
        <v>49</v>
      </c>
      <c r="C26" s="7"/>
      <c r="D26" s="22"/>
      <c r="E26" s="22"/>
      <c r="F26" s="22"/>
    </row>
    <row r="27" spans="1:6" s="10" customFormat="1" ht="27" customHeight="1">
      <c r="A27" s="7"/>
      <c r="B27" s="8" t="s">
        <v>50</v>
      </c>
      <c r="C27" s="7"/>
      <c r="D27" s="22">
        <v>6132.4</v>
      </c>
      <c r="E27" s="22">
        <v>6907.05</v>
      </c>
      <c r="F27" s="22">
        <v>9387.29</v>
      </c>
    </row>
    <row r="28" spans="1:6" s="10" customFormat="1" ht="27" customHeight="1">
      <c r="A28" s="7"/>
      <c r="B28" s="8" t="s">
        <v>51</v>
      </c>
      <c r="C28" s="7"/>
      <c r="D28" s="22">
        <v>2466.3</v>
      </c>
      <c r="E28" s="22">
        <v>2323.21</v>
      </c>
      <c r="F28" s="22">
        <v>5246.33</v>
      </c>
    </row>
    <row r="29" spans="1:6" s="10" customFormat="1" ht="27" customHeight="1">
      <c r="A29" s="7"/>
      <c r="B29" s="8" t="s">
        <v>52</v>
      </c>
      <c r="C29" s="7"/>
      <c r="D29" s="22">
        <v>1205.6</v>
      </c>
      <c r="E29" s="22">
        <v>1017.88</v>
      </c>
      <c r="F29" s="22">
        <v>1584.95</v>
      </c>
    </row>
    <row r="30" spans="1:6" s="10" customFormat="1" ht="85.5" customHeight="1">
      <c r="A30" s="7" t="s">
        <v>53</v>
      </c>
      <c r="B30" s="8" t="s">
        <v>54</v>
      </c>
      <c r="C30" s="7" t="s">
        <v>11</v>
      </c>
      <c r="D30" s="22">
        <v>7616.01</v>
      </c>
      <c r="E30" s="22">
        <v>10228.46</v>
      </c>
      <c r="F30" s="26">
        <f>17099.5+3781.036</f>
        <v>20880.536</v>
      </c>
    </row>
    <row r="31" spans="1:6" s="10" customFormat="1" ht="60.75" customHeight="1">
      <c r="A31" s="7" t="s">
        <v>55</v>
      </c>
      <c r="B31" s="8" t="s">
        <v>56</v>
      </c>
      <c r="C31" s="7" t="s">
        <v>11</v>
      </c>
      <c r="D31" s="22">
        <v>9187.69</v>
      </c>
      <c r="E31" s="22">
        <v>-7862.08</v>
      </c>
      <c r="F31" s="22">
        <v>-9187.69</v>
      </c>
    </row>
    <row r="32" spans="1:6" s="10" customFormat="1" ht="43.5" customHeight="1">
      <c r="A32" s="7" t="s">
        <v>57</v>
      </c>
      <c r="B32" s="8" t="s">
        <v>58</v>
      </c>
      <c r="C32" s="7" t="s">
        <v>11</v>
      </c>
      <c r="D32" s="22"/>
      <c r="E32" s="22"/>
      <c r="F32" s="22"/>
    </row>
    <row r="33" spans="1:6" s="10" customFormat="1" ht="81" customHeight="1">
      <c r="A33" s="7" t="s">
        <v>59</v>
      </c>
      <c r="B33" s="8" t="s">
        <v>60</v>
      </c>
      <c r="C33" s="7"/>
      <c r="D33" s="27" t="s">
        <v>86</v>
      </c>
      <c r="E33" s="27" t="s">
        <v>86</v>
      </c>
      <c r="F33" s="27" t="s">
        <v>86</v>
      </c>
    </row>
    <row r="34" spans="1:6" s="10" customFormat="1" ht="27" customHeight="1">
      <c r="A34" s="7"/>
      <c r="B34" s="14" t="s">
        <v>61</v>
      </c>
      <c r="C34" s="7"/>
      <c r="D34" s="22"/>
      <c r="E34" s="22"/>
      <c r="F34" s="22"/>
    </row>
    <row r="35" spans="1:6" s="10" customFormat="1" ht="30.75" customHeight="1">
      <c r="A35" s="7"/>
      <c r="B35" s="8" t="s">
        <v>62</v>
      </c>
      <c r="C35" s="7" t="s">
        <v>63</v>
      </c>
      <c r="D35" s="22">
        <v>873.19</v>
      </c>
      <c r="E35" s="22">
        <v>872.43</v>
      </c>
      <c r="F35" s="22">
        <v>1010.27</v>
      </c>
    </row>
    <row r="36" spans="1:6" s="10" customFormat="1" ht="33.75">
      <c r="A36" s="7"/>
      <c r="B36" s="8" t="s">
        <v>64</v>
      </c>
      <c r="C36" s="7" t="s">
        <v>65</v>
      </c>
      <c r="D36" s="22"/>
      <c r="E36" s="22"/>
      <c r="F36" s="22"/>
    </row>
    <row r="37" spans="1:6" s="10" customFormat="1" ht="72.75" customHeight="1">
      <c r="A37" s="7" t="s">
        <v>66</v>
      </c>
      <c r="B37" s="8" t="s">
        <v>67</v>
      </c>
      <c r="C37" s="7"/>
      <c r="D37" s="22"/>
      <c r="E37" s="22"/>
      <c r="F37" s="22"/>
    </row>
    <row r="38" spans="1:6" s="10" customFormat="1" ht="41.25" customHeight="1">
      <c r="A38" s="7" t="s">
        <v>68</v>
      </c>
      <c r="B38" s="8" t="s">
        <v>69</v>
      </c>
      <c r="C38" s="7" t="s">
        <v>70</v>
      </c>
      <c r="D38" s="22">
        <v>17</v>
      </c>
      <c r="E38" s="22">
        <v>23</v>
      </c>
      <c r="F38" s="22">
        <v>24</v>
      </c>
    </row>
    <row r="39" spans="1:6" s="10" customFormat="1" ht="46.5">
      <c r="A39" s="7" t="s">
        <v>71</v>
      </c>
      <c r="B39" s="8" t="s">
        <v>72</v>
      </c>
      <c r="C39" s="7" t="s">
        <v>73</v>
      </c>
      <c r="D39" s="28">
        <f>D27/12/D38</f>
        <v>30.060784313725488</v>
      </c>
      <c r="E39" s="28">
        <f>E27/12/E38</f>
        <v>25.025543478260868</v>
      </c>
      <c r="F39" s="28">
        <f>F27/12/F38</f>
        <v>32.59475694444445</v>
      </c>
    </row>
    <row r="40" spans="1:6" s="10" customFormat="1" ht="59.25" customHeight="1">
      <c r="A40" s="15" t="s">
        <v>74</v>
      </c>
      <c r="B40" s="16" t="s">
        <v>75</v>
      </c>
      <c r="C40" s="15"/>
      <c r="D40" s="23" t="s">
        <v>82</v>
      </c>
      <c r="E40" s="23" t="s">
        <v>82</v>
      </c>
      <c r="F40" s="23" t="s">
        <v>82</v>
      </c>
    </row>
    <row r="41" spans="1:6" s="10" customFormat="1" ht="27" customHeight="1">
      <c r="A41" s="15"/>
      <c r="B41" s="17" t="s">
        <v>61</v>
      </c>
      <c r="C41" s="15"/>
      <c r="D41" s="23"/>
      <c r="E41" s="23"/>
      <c r="F41" s="23"/>
    </row>
    <row r="42" spans="1:6" s="10" customFormat="1" ht="69.75" customHeight="1">
      <c r="A42" s="15"/>
      <c r="B42" s="16" t="s">
        <v>76</v>
      </c>
      <c r="C42" s="15" t="s">
        <v>11</v>
      </c>
      <c r="D42" s="23">
        <v>40</v>
      </c>
      <c r="E42" s="23">
        <v>40</v>
      </c>
      <c r="F42" s="23">
        <v>40</v>
      </c>
    </row>
    <row r="43" spans="1:6" s="10" customFormat="1" ht="75" customHeight="1">
      <c r="A43" s="18"/>
      <c r="B43" s="19" t="s">
        <v>77</v>
      </c>
      <c r="C43" s="18" t="s">
        <v>11</v>
      </c>
      <c r="D43" s="29"/>
      <c r="E43" s="29"/>
      <c r="F43" s="29"/>
    </row>
    <row r="44" spans="1:6" s="21" customFormat="1" ht="19.5" customHeight="1">
      <c r="A44" s="20" t="s">
        <v>78</v>
      </c>
      <c r="D44" s="34"/>
      <c r="E44" s="34"/>
      <c r="F44" s="34"/>
    </row>
    <row r="45" spans="1:6" s="21" customFormat="1" ht="15">
      <c r="A45" s="20" t="s">
        <v>79</v>
      </c>
      <c r="D45" s="34"/>
      <c r="E45" s="34"/>
      <c r="F45" s="34"/>
    </row>
    <row r="46" spans="1:6" s="21" customFormat="1" ht="15">
      <c r="A46" s="20" t="s">
        <v>80</v>
      </c>
      <c r="D46" s="34"/>
      <c r="E46" s="34"/>
      <c r="F46" s="34"/>
    </row>
    <row r="47" spans="1:6" s="21" customFormat="1" ht="15">
      <c r="A47" s="20" t="s">
        <v>81</v>
      </c>
      <c r="D47" s="34"/>
      <c r="E47" s="34"/>
      <c r="F47" s="34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6.50390625" style="1" customWidth="1"/>
    <col min="2" max="2" width="31.00390625" style="1" customWidth="1"/>
    <col min="3" max="3" width="12.375" style="1" customWidth="1"/>
    <col min="4" max="5" width="27.50390625" style="30" customWidth="1"/>
    <col min="6" max="6" width="27.125" style="30" customWidth="1"/>
    <col min="7" max="16384" width="9.125" style="1" customWidth="1"/>
  </cols>
  <sheetData>
    <row r="1" ht="54" customHeight="1">
      <c r="F1" s="31" t="s">
        <v>0</v>
      </c>
    </row>
    <row r="4" spans="1:6" ht="31.5" customHeight="1">
      <c r="A4" s="43" t="s">
        <v>89</v>
      </c>
      <c r="B4" s="43"/>
      <c r="C4" s="43"/>
      <c r="D4" s="43"/>
      <c r="E4" s="43"/>
      <c r="F4" s="43"/>
    </row>
    <row r="7" spans="1:6" s="6" customFormat="1" ht="46.5">
      <c r="A7" s="3" t="s">
        <v>1</v>
      </c>
      <c r="B7" s="4" t="s">
        <v>2</v>
      </c>
      <c r="C7" s="4" t="s">
        <v>3</v>
      </c>
      <c r="D7" s="32" t="s">
        <v>4</v>
      </c>
      <c r="E7" s="32" t="s">
        <v>5</v>
      </c>
      <c r="F7" s="33" t="s">
        <v>6</v>
      </c>
    </row>
    <row r="8" spans="1:6" s="10" customFormat="1" ht="42" customHeight="1">
      <c r="A8" s="7" t="s">
        <v>7</v>
      </c>
      <c r="B8" s="8" t="s">
        <v>8</v>
      </c>
      <c r="C8" s="7"/>
      <c r="D8" s="22"/>
      <c r="E8" s="22"/>
      <c r="F8" s="22"/>
    </row>
    <row r="9" spans="1:6" s="10" customFormat="1" ht="28.5" customHeight="1">
      <c r="A9" s="7" t="s">
        <v>9</v>
      </c>
      <c r="B9" s="8" t="s">
        <v>10</v>
      </c>
      <c r="C9" s="7" t="s">
        <v>11</v>
      </c>
      <c r="D9" s="22">
        <v>20135.5</v>
      </c>
      <c r="E9" s="22">
        <v>25605.28</v>
      </c>
      <c r="F9" s="22">
        <v>31210.26</v>
      </c>
    </row>
    <row r="10" spans="1:6" s="10" customFormat="1" ht="28.5" customHeight="1">
      <c r="A10" s="7" t="s">
        <v>12</v>
      </c>
      <c r="B10" s="8" t="s">
        <v>13</v>
      </c>
      <c r="C10" s="7" t="s">
        <v>11</v>
      </c>
      <c r="D10" s="22">
        <v>2953.96</v>
      </c>
      <c r="E10" s="22">
        <v>1950.8</v>
      </c>
      <c r="F10" s="22">
        <v>2236.4</v>
      </c>
    </row>
    <row r="11" spans="1:6" s="10" customFormat="1" ht="59.25" customHeight="1">
      <c r="A11" s="7" t="s">
        <v>14</v>
      </c>
      <c r="B11" s="8" t="s">
        <v>15</v>
      </c>
      <c r="C11" s="7" t="s">
        <v>11</v>
      </c>
      <c r="D11" s="22"/>
      <c r="E11" s="22"/>
      <c r="F11" s="22"/>
    </row>
    <row r="12" spans="1:6" s="10" customFormat="1" ht="27.75" customHeight="1">
      <c r="A12" s="7" t="s">
        <v>16</v>
      </c>
      <c r="B12" s="8" t="s">
        <v>17</v>
      </c>
      <c r="C12" s="7" t="s">
        <v>11</v>
      </c>
      <c r="D12" s="22">
        <v>1745.86</v>
      </c>
      <c r="E12" s="22">
        <v>592.5</v>
      </c>
      <c r="F12" s="22">
        <v>708.11</v>
      </c>
    </row>
    <row r="13" spans="1:6" s="10" customFormat="1" ht="41.25" customHeight="1">
      <c r="A13" s="7" t="s">
        <v>18</v>
      </c>
      <c r="B13" s="8" t="s">
        <v>19</v>
      </c>
      <c r="C13" s="7"/>
      <c r="D13" s="22"/>
      <c r="E13" s="22"/>
      <c r="F13" s="22"/>
    </row>
    <row r="14" spans="1:6" s="10" customFormat="1" ht="93">
      <c r="A14" s="7" t="s">
        <v>20</v>
      </c>
      <c r="B14" s="8" t="s">
        <v>21</v>
      </c>
      <c r="C14" s="7" t="s">
        <v>22</v>
      </c>
      <c r="D14" s="26">
        <v>14.670407985895558</v>
      </c>
      <c r="E14" s="26">
        <f>E10/E9*100</f>
        <v>7.61874113464098</v>
      </c>
      <c r="F14" s="26">
        <f>F10/F9*100</f>
        <v>7.165592340467526</v>
      </c>
    </row>
    <row r="15" spans="1:6" s="10" customFormat="1" ht="58.5" customHeight="1">
      <c r="A15" s="7" t="s">
        <v>23</v>
      </c>
      <c r="B15" s="8" t="s">
        <v>24</v>
      </c>
      <c r="C15" s="7"/>
      <c r="D15" s="22"/>
      <c r="E15" s="22"/>
      <c r="F15" s="22"/>
    </row>
    <row r="16" spans="1:6" s="10" customFormat="1" ht="60.75" customHeight="1">
      <c r="A16" s="7" t="s">
        <v>25</v>
      </c>
      <c r="B16" s="8" t="s">
        <v>26</v>
      </c>
      <c r="C16" s="7" t="s">
        <v>27</v>
      </c>
      <c r="D16" s="22"/>
      <c r="E16" s="22"/>
      <c r="F16" s="22"/>
    </row>
    <row r="17" spans="1:6" s="10" customFormat="1" ht="39.75" customHeight="1">
      <c r="A17" s="7" t="s">
        <v>28</v>
      </c>
      <c r="B17" s="8" t="s">
        <v>29</v>
      </c>
      <c r="C17" s="7" t="s">
        <v>30</v>
      </c>
      <c r="D17" s="22"/>
      <c r="E17" s="22"/>
      <c r="F17" s="22"/>
    </row>
    <row r="18" spans="1:6" s="13" customFormat="1" ht="24.75" customHeight="1">
      <c r="A18" s="11" t="s">
        <v>31</v>
      </c>
      <c r="B18" s="12" t="s">
        <v>32</v>
      </c>
      <c r="C18" s="11" t="s">
        <v>27</v>
      </c>
      <c r="D18" s="24">
        <v>4.9961</v>
      </c>
      <c r="E18" s="24">
        <v>5.8945</v>
      </c>
      <c r="F18" s="24">
        <v>6.669</v>
      </c>
    </row>
    <row r="19" spans="1:6" s="10" customFormat="1" ht="60" customHeight="1">
      <c r="A19" s="7" t="s">
        <v>33</v>
      </c>
      <c r="B19" s="8" t="s">
        <v>34</v>
      </c>
      <c r="C19" s="7" t="s">
        <v>35</v>
      </c>
      <c r="D19" s="25">
        <v>29293</v>
      </c>
      <c r="E19" s="25">
        <v>33685</v>
      </c>
      <c r="F19" s="25">
        <v>40935</v>
      </c>
    </row>
    <row r="20" spans="1:6" s="10" customFormat="1" ht="76.5" customHeight="1">
      <c r="A20" s="7" t="s">
        <v>36</v>
      </c>
      <c r="B20" s="8" t="s">
        <v>37</v>
      </c>
      <c r="C20" s="7" t="s">
        <v>38</v>
      </c>
      <c r="D20" s="22"/>
      <c r="E20" s="22"/>
      <c r="F20" s="22"/>
    </row>
    <row r="21" spans="1:6" s="10" customFormat="1" ht="93" customHeight="1">
      <c r="A21" s="7" t="s">
        <v>39</v>
      </c>
      <c r="B21" s="8" t="s">
        <v>40</v>
      </c>
      <c r="C21" s="7" t="s">
        <v>22</v>
      </c>
      <c r="D21" s="22">
        <v>3.63</v>
      </c>
      <c r="E21" s="22">
        <v>3.63</v>
      </c>
      <c r="F21" s="22">
        <v>3.644</v>
      </c>
    </row>
    <row r="22" spans="1:6" s="10" customFormat="1" ht="104.25" customHeight="1">
      <c r="A22" s="7" t="s">
        <v>41</v>
      </c>
      <c r="B22" s="8" t="s">
        <v>42</v>
      </c>
      <c r="C22" s="7"/>
      <c r="D22" s="27" t="s">
        <v>85</v>
      </c>
      <c r="E22" s="27" t="s">
        <v>85</v>
      </c>
      <c r="F22" s="27" t="s">
        <v>85</v>
      </c>
    </row>
    <row r="23" spans="1:6" s="10" customFormat="1" ht="90" customHeight="1">
      <c r="A23" s="7" t="s">
        <v>43</v>
      </c>
      <c r="B23" s="8" t="s">
        <v>44</v>
      </c>
      <c r="C23" s="7" t="s">
        <v>30</v>
      </c>
      <c r="D23" s="22"/>
      <c r="E23" s="22"/>
      <c r="F23" s="22"/>
    </row>
    <row r="24" spans="1:6" s="10" customFormat="1" ht="72" customHeight="1">
      <c r="A24" s="7" t="s">
        <v>45</v>
      </c>
      <c r="B24" s="8" t="s">
        <v>46</v>
      </c>
      <c r="C24" s="7"/>
      <c r="D24" s="22"/>
      <c r="E24" s="22"/>
      <c r="F24" s="22"/>
    </row>
    <row r="25" spans="1:6" s="10" customFormat="1" ht="90" customHeight="1">
      <c r="A25" s="7" t="s">
        <v>47</v>
      </c>
      <c r="B25" s="8" t="s">
        <v>48</v>
      </c>
      <c r="C25" s="7" t="s">
        <v>11</v>
      </c>
      <c r="D25" s="22">
        <v>10149.19</v>
      </c>
      <c r="E25" s="22">
        <v>10601.27</v>
      </c>
      <c r="F25" s="22">
        <v>15844.17</v>
      </c>
    </row>
    <row r="26" spans="1:6" s="10" customFormat="1" ht="27" customHeight="1">
      <c r="A26" s="7"/>
      <c r="B26" s="8" t="s">
        <v>49</v>
      </c>
      <c r="C26" s="7"/>
      <c r="D26" s="22"/>
      <c r="E26" s="22"/>
      <c r="F26" s="22"/>
    </row>
    <row r="27" spans="1:6" s="10" customFormat="1" ht="27" customHeight="1">
      <c r="A27" s="7"/>
      <c r="B27" s="8" t="s">
        <v>50</v>
      </c>
      <c r="C27" s="7"/>
      <c r="D27" s="22">
        <v>5712.1</v>
      </c>
      <c r="E27" s="22">
        <v>5967.4</v>
      </c>
      <c r="F27" s="22">
        <v>6988.34</v>
      </c>
    </row>
    <row r="28" spans="1:6" s="10" customFormat="1" ht="27" customHeight="1">
      <c r="A28" s="7"/>
      <c r="B28" s="8" t="s">
        <v>51</v>
      </c>
      <c r="C28" s="7"/>
      <c r="D28" s="22">
        <v>1921.3</v>
      </c>
      <c r="E28" s="22">
        <v>2007.1</v>
      </c>
      <c r="F28" s="22">
        <v>3324.25</v>
      </c>
    </row>
    <row r="29" spans="1:6" s="10" customFormat="1" ht="27" customHeight="1">
      <c r="A29" s="7"/>
      <c r="B29" s="8" t="s">
        <v>52</v>
      </c>
      <c r="C29" s="7"/>
      <c r="D29" s="22">
        <v>841.8</v>
      </c>
      <c r="E29" s="22">
        <v>879.4</v>
      </c>
      <c r="F29" s="22">
        <v>1453.06</v>
      </c>
    </row>
    <row r="30" spans="1:6" s="10" customFormat="1" ht="85.5" customHeight="1">
      <c r="A30" s="7" t="s">
        <v>53</v>
      </c>
      <c r="B30" s="8" t="s">
        <v>54</v>
      </c>
      <c r="C30" s="7" t="s">
        <v>11</v>
      </c>
      <c r="D30" s="22">
        <v>6311.43</v>
      </c>
      <c r="E30" s="22">
        <v>5764.89</v>
      </c>
      <c r="F30" s="22">
        <v>8022.84</v>
      </c>
    </row>
    <row r="31" spans="1:6" s="10" customFormat="1" ht="60.75" customHeight="1">
      <c r="A31" s="7" t="s">
        <v>55</v>
      </c>
      <c r="B31" s="8" t="s">
        <v>56</v>
      </c>
      <c r="C31" s="7" t="s">
        <v>11</v>
      </c>
      <c r="D31" s="22">
        <v>1178.76</v>
      </c>
      <c r="E31" s="22">
        <v>-1609.52</v>
      </c>
      <c r="F31" s="22">
        <v>-7862.08</v>
      </c>
    </row>
    <row r="32" spans="1:6" s="10" customFormat="1" ht="43.5" customHeight="1">
      <c r="A32" s="7" t="s">
        <v>57</v>
      </c>
      <c r="B32" s="8" t="s">
        <v>58</v>
      </c>
      <c r="C32" s="7" t="s">
        <v>11</v>
      </c>
      <c r="D32" s="22"/>
      <c r="E32" s="22"/>
      <c r="F32" s="22"/>
    </row>
    <row r="33" spans="1:6" s="10" customFormat="1" ht="81" customHeight="1">
      <c r="A33" s="7" t="s">
        <v>59</v>
      </c>
      <c r="B33" s="8" t="s">
        <v>60</v>
      </c>
      <c r="C33" s="7"/>
      <c r="D33" s="27" t="s">
        <v>86</v>
      </c>
      <c r="E33" s="27" t="s">
        <v>86</v>
      </c>
      <c r="F33" s="27" t="s">
        <v>86</v>
      </c>
    </row>
    <row r="34" spans="1:6" s="10" customFormat="1" ht="27" customHeight="1">
      <c r="A34" s="7"/>
      <c r="B34" s="14" t="s">
        <v>61</v>
      </c>
      <c r="C34" s="7"/>
      <c r="D34" s="22"/>
      <c r="E34" s="22"/>
      <c r="F34" s="22"/>
    </row>
    <row r="35" spans="1:6" s="10" customFormat="1" ht="30.75" customHeight="1">
      <c r="A35" s="7"/>
      <c r="B35" s="8" t="s">
        <v>62</v>
      </c>
      <c r="C35" s="7" t="s">
        <v>63</v>
      </c>
      <c r="D35" s="22">
        <v>717.51</v>
      </c>
      <c r="E35" s="22">
        <v>744.27</v>
      </c>
      <c r="F35" s="22">
        <v>875.04</v>
      </c>
    </row>
    <row r="36" spans="1:6" s="10" customFormat="1" ht="33.75">
      <c r="A36" s="7"/>
      <c r="B36" s="8" t="s">
        <v>64</v>
      </c>
      <c r="C36" s="7" t="s">
        <v>65</v>
      </c>
      <c r="D36" s="22"/>
      <c r="E36" s="22"/>
      <c r="F36" s="22"/>
    </row>
    <row r="37" spans="1:6" s="10" customFormat="1" ht="72.75" customHeight="1">
      <c r="A37" s="7" t="s">
        <v>66</v>
      </c>
      <c r="B37" s="8" t="s">
        <v>67</v>
      </c>
      <c r="C37" s="7"/>
      <c r="D37" s="22"/>
      <c r="E37" s="22"/>
      <c r="F37" s="22"/>
    </row>
    <row r="38" spans="1:6" s="10" customFormat="1" ht="41.25" customHeight="1">
      <c r="A38" s="7" t="s">
        <v>68</v>
      </c>
      <c r="B38" s="8" t="s">
        <v>69</v>
      </c>
      <c r="C38" s="7" t="s">
        <v>70</v>
      </c>
      <c r="D38" s="22">
        <v>23</v>
      </c>
      <c r="E38" s="22">
        <v>23</v>
      </c>
      <c r="F38" s="22">
        <v>25</v>
      </c>
    </row>
    <row r="39" spans="1:6" s="10" customFormat="1" ht="46.5">
      <c r="A39" s="7" t="s">
        <v>71</v>
      </c>
      <c r="B39" s="8" t="s">
        <v>72</v>
      </c>
      <c r="C39" s="7" t="s">
        <v>73</v>
      </c>
      <c r="D39" s="28">
        <v>20.696014492753626</v>
      </c>
      <c r="E39" s="28">
        <f>E27/12/E38</f>
        <v>21.621014492753623</v>
      </c>
      <c r="F39" s="28">
        <f>F27/12/F38</f>
        <v>23.29446666666667</v>
      </c>
    </row>
    <row r="40" spans="1:6" s="10" customFormat="1" ht="59.25" customHeight="1">
      <c r="A40" s="15" t="s">
        <v>74</v>
      </c>
      <c r="B40" s="16" t="s">
        <v>75</v>
      </c>
      <c r="C40" s="15"/>
      <c r="D40" s="23" t="s">
        <v>82</v>
      </c>
      <c r="E40" s="23" t="s">
        <v>82</v>
      </c>
      <c r="F40" s="23" t="s">
        <v>82</v>
      </c>
    </row>
    <row r="41" spans="1:6" s="10" customFormat="1" ht="27" customHeight="1">
      <c r="A41" s="15"/>
      <c r="B41" s="17" t="s">
        <v>61</v>
      </c>
      <c r="C41" s="15"/>
      <c r="D41" s="23"/>
      <c r="E41" s="23"/>
      <c r="F41" s="23"/>
    </row>
    <row r="42" spans="1:6" s="10" customFormat="1" ht="69.75" customHeight="1">
      <c r="A42" s="15"/>
      <c r="B42" s="16" t="s">
        <v>76</v>
      </c>
      <c r="C42" s="15" t="s">
        <v>11</v>
      </c>
      <c r="D42" s="23">
        <v>40</v>
      </c>
      <c r="E42" s="23">
        <v>40</v>
      </c>
      <c r="F42" s="23">
        <v>40</v>
      </c>
    </row>
    <row r="43" spans="1:6" s="10" customFormat="1" ht="75" customHeight="1">
      <c r="A43" s="18"/>
      <c r="B43" s="19" t="s">
        <v>77</v>
      </c>
      <c r="C43" s="18" t="s">
        <v>11</v>
      </c>
      <c r="D43" s="29"/>
      <c r="E43" s="29"/>
      <c r="F43" s="29"/>
    </row>
    <row r="44" spans="1:6" s="21" customFormat="1" ht="19.5" customHeight="1">
      <c r="A44" s="20" t="s">
        <v>78</v>
      </c>
      <c r="D44" s="34"/>
      <c r="E44" s="34"/>
      <c r="F44" s="34"/>
    </row>
    <row r="45" spans="1:6" s="21" customFormat="1" ht="15">
      <c r="A45" s="20" t="s">
        <v>79</v>
      </c>
      <c r="D45" s="34"/>
      <c r="E45" s="34"/>
      <c r="F45" s="34"/>
    </row>
    <row r="46" spans="1:6" s="21" customFormat="1" ht="15">
      <c r="A46" s="20" t="s">
        <v>80</v>
      </c>
      <c r="D46" s="34"/>
      <c r="E46" s="34"/>
      <c r="F46" s="34"/>
    </row>
    <row r="47" spans="1:6" s="21" customFormat="1" ht="15">
      <c r="A47" s="20" t="s">
        <v>81</v>
      </c>
      <c r="D47" s="34"/>
      <c r="E47" s="34"/>
      <c r="F47" s="34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6">
      <selection activeCell="D13" sqref="D13"/>
    </sheetView>
  </sheetViews>
  <sheetFormatPr defaultColWidth="9.125" defaultRowHeight="12.75"/>
  <cols>
    <col min="1" max="1" width="6.50390625" style="1" customWidth="1"/>
    <col min="2" max="2" width="31.00390625" style="1" customWidth="1"/>
    <col min="3" max="3" width="12.375" style="1" customWidth="1"/>
    <col min="4" max="5" width="27.50390625" style="1" customWidth="1"/>
    <col min="6" max="6" width="27.125" style="1" customWidth="1"/>
    <col min="7" max="16384" width="9.125" style="1" customWidth="1"/>
  </cols>
  <sheetData>
    <row r="1" ht="54" customHeight="1">
      <c r="F1" s="2" t="s">
        <v>0</v>
      </c>
    </row>
    <row r="3" spans="1:6" ht="17.25">
      <c r="A3" s="44" t="s">
        <v>88</v>
      </c>
      <c r="B3" s="44"/>
      <c r="C3" s="44"/>
      <c r="D3" s="44"/>
      <c r="E3" s="44"/>
      <c r="F3" s="44"/>
    </row>
    <row r="4" spans="1:6" ht="31.5" customHeight="1">
      <c r="A4" s="43" t="s">
        <v>87</v>
      </c>
      <c r="B4" s="43"/>
      <c r="C4" s="43"/>
      <c r="D4" s="43"/>
      <c r="E4" s="43"/>
      <c r="F4" s="43"/>
    </row>
    <row r="7" spans="1:6" s="6" customFormat="1" ht="46.5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1:6" s="10" customFormat="1" ht="42" customHeight="1">
      <c r="A8" s="7" t="s">
        <v>7</v>
      </c>
      <c r="B8" s="8" t="s">
        <v>8</v>
      </c>
      <c r="C8" s="7"/>
      <c r="D8" s="22"/>
      <c r="E8" s="22"/>
      <c r="F8" s="22"/>
    </row>
    <row r="9" spans="1:6" s="10" customFormat="1" ht="28.5" customHeight="1">
      <c r="A9" s="7" t="s">
        <v>9</v>
      </c>
      <c r="B9" s="8" t="s">
        <v>10</v>
      </c>
      <c r="C9" s="7" t="s">
        <v>11</v>
      </c>
      <c r="D9" s="22">
        <v>16947.1</v>
      </c>
      <c r="E9" s="22">
        <v>20135.5</v>
      </c>
      <c r="F9" s="22">
        <v>21988.21</v>
      </c>
    </row>
    <row r="10" spans="1:6" s="10" customFormat="1" ht="28.5" customHeight="1">
      <c r="A10" s="7" t="s">
        <v>12</v>
      </c>
      <c r="B10" s="8" t="s">
        <v>13</v>
      </c>
      <c r="C10" s="7" t="s">
        <v>11</v>
      </c>
      <c r="D10" s="22">
        <v>897</v>
      </c>
      <c r="E10" s="22">
        <v>2953.96</v>
      </c>
      <c r="F10" s="22">
        <v>-619.24</v>
      </c>
    </row>
    <row r="11" spans="1:6" s="10" customFormat="1" ht="59.25" customHeight="1">
      <c r="A11" s="7" t="s">
        <v>14</v>
      </c>
      <c r="B11" s="8" t="s">
        <v>15</v>
      </c>
      <c r="C11" s="7" t="s">
        <v>11</v>
      </c>
      <c r="D11" s="22"/>
      <c r="E11" s="22"/>
      <c r="F11" s="22"/>
    </row>
    <row r="12" spans="1:6" s="10" customFormat="1" ht="27.75" customHeight="1">
      <c r="A12" s="7" t="s">
        <v>16</v>
      </c>
      <c r="B12" s="8" t="s">
        <v>17</v>
      </c>
      <c r="C12" s="7" t="s">
        <v>11</v>
      </c>
      <c r="D12" s="22">
        <v>-912</v>
      </c>
      <c r="E12" s="22">
        <v>1745.86</v>
      </c>
      <c r="F12" s="22">
        <v>-1920.25</v>
      </c>
    </row>
    <row r="13" spans="1:6" s="10" customFormat="1" ht="41.25" customHeight="1">
      <c r="A13" s="7" t="s">
        <v>18</v>
      </c>
      <c r="B13" s="8" t="s">
        <v>19</v>
      </c>
      <c r="C13" s="7"/>
      <c r="D13" s="22"/>
      <c r="E13" s="22"/>
      <c r="F13" s="22"/>
    </row>
    <row r="14" spans="1:6" s="10" customFormat="1" ht="93">
      <c r="A14" s="7" t="s">
        <v>20</v>
      </c>
      <c r="B14" s="8" t="s">
        <v>21</v>
      </c>
      <c r="C14" s="7" t="s">
        <v>22</v>
      </c>
      <c r="D14" s="26">
        <f>D10/D9*100</f>
        <v>5.292940975152091</v>
      </c>
      <c r="E14" s="26">
        <f>E10/E9*100</f>
        <v>14.670407985895558</v>
      </c>
      <c r="F14" s="26">
        <f>F10/F9*100</f>
        <v>-2.8162365194802126</v>
      </c>
    </row>
    <row r="15" spans="1:6" s="10" customFormat="1" ht="58.5" customHeight="1">
      <c r="A15" s="7" t="s">
        <v>23</v>
      </c>
      <c r="B15" s="8" t="s">
        <v>24</v>
      </c>
      <c r="C15" s="7"/>
      <c r="D15" s="22"/>
      <c r="E15" s="22"/>
      <c r="F15" s="22"/>
    </row>
    <row r="16" spans="1:6" s="10" customFormat="1" ht="60.75" customHeight="1">
      <c r="A16" s="7" t="s">
        <v>25</v>
      </c>
      <c r="B16" s="8" t="s">
        <v>26</v>
      </c>
      <c r="C16" s="7" t="s">
        <v>27</v>
      </c>
      <c r="D16" s="22"/>
      <c r="E16" s="22"/>
      <c r="F16" s="22"/>
    </row>
    <row r="17" spans="1:6" s="10" customFormat="1" ht="39.75" customHeight="1">
      <c r="A17" s="7" t="s">
        <v>28</v>
      </c>
      <c r="B17" s="8" t="s">
        <v>29</v>
      </c>
      <c r="C17" s="7" t="s">
        <v>30</v>
      </c>
      <c r="D17" s="22"/>
      <c r="E17" s="22"/>
      <c r="F17" s="22"/>
    </row>
    <row r="18" spans="1:6" s="13" customFormat="1" ht="24.75" customHeight="1">
      <c r="A18" s="11" t="s">
        <v>31</v>
      </c>
      <c r="B18" s="12" t="s">
        <v>32</v>
      </c>
      <c r="C18" s="11" t="s">
        <v>27</v>
      </c>
      <c r="D18" s="24">
        <v>5.764</v>
      </c>
      <c r="E18" s="24">
        <v>4.9961</v>
      </c>
      <c r="F18" s="24">
        <v>6.041</v>
      </c>
    </row>
    <row r="19" spans="1:6" s="10" customFormat="1" ht="60" customHeight="1">
      <c r="A19" s="7" t="s">
        <v>33</v>
      </c>
      <c r="B19" s="8" t="s">
        <v>34</v>
      </c>
      <c r="C19" s="7" t="s">
        <v>35</v>
      </c>
      <c r="D19" s="25">
        <v>34968.6</v>
      </c>
      <c r="E19" s="25">
        <v>29293</v>
      </c>
      <c r="F19" s="25">
        <v>32219.1</v>
      </c>
    </row>
    <row r="20" spans="1:6" s="10" customFormat="1" ht="76.5" customHeight="1">
      <c r="A20" s="7" t="s">
        <v>36</v>
      </c>
      <c r="B20" s="8" t="s">
        <v>37</v>
      </c>
      <c r="C20" s="7" t="s">
        <v>38</v>
      </c>
      <c r="D20" s="22"/>
      <c r="E20" s="22"/>
      <c r="F20" s="22"/>
    </row>
    <row r="21" spans="1:6" s="10" customFormat="1" ht="93" customHeight="1">
      <c r="A21" s="7" t="s">
        <v>39</v>
      </c>
      <c r="B21" s="8" t="s">
        <v>40</v>
      </c>
      <c r="C21" s="7" t="s">
        <v>22</v>
      </c>
      <c r="D21" s="22">
        <v>1.649</v>
      </c>
      <c r="E21" s="22">
        <v>3.63</v>
      </c>
      <c r="F21" s="22">
        <v>3.625</v>
      </c>
    </row>
    <row r="22" spans="1:6" s="10" customFormat="1" ht="104.25" customHeight="1">
      <c r="A22" s="7" t="s">
        <v>41</v>
      </c>
      <c r="B22" s="8" t="s">
        <v>42</v>
      </c>
      <c r="C22" s="7"/>
      <c r="D22" s="27" t="s">
        <v>84</v>
      </c>
      <c r="E22" s="27" t="s">
        <v>85</v>
      </c>
      <c r="F22" s="27" t="s">
        <v>85</v>
      </c>
    </row>
    <row r="23" spans="1:6" s="10" customFormat="1" ht="90" customHeight="1">
      <c r="A23" s="7" t="s">
        <v>43</v>
      </c>
      <c r="B23" s="8" t="s">
        <v>44</v>
      </c>
      <c r="C23" s="7" t="s">
        <v>30</v>
      </c>
      <c r="D23" s="22"/>
      <c r="E23" s="22"/>
      <c r="F23" s="22"/>
    </row>
    <row r="24" spans="1:6" s="10" customFormat="1" ht="72" customHeight="1">
      <c r="A24" s="7" t="s">
        <v>45</v>
      </c>
      <c r="B24" s="8" t="s">
        <v>46</v>
      </c>
      <c r="C24" s="7"/>
      <c r="D24" s="22"/>
      <c r="E24" s="22"/>
      <c r="F24" s="22"/>
    </row>
    <row r="25" spans="1:6" s="10" customFormat="1" ht="90" customHeight="1">
      <c r="A25" s="7" t="s">
        <v>47</v>
      </c>
      <c r="B25" s="8" t="s">
        <v>48</v>
      </c>
      <c r="C25" s="7" t="s">
        <v>11</v>
      </c>
      <c r="D25" s="22">
        <v>10737.23</v>
      </c>
      <c r="E25" s="22">
        <v>10149.19</v>
      </c>
      <c r="F25" s="22">
        <v>12039.2</v>
      </c>
    </row>
    <row r="26" spans="1:6" s="10" customFormat="1" ht="27" customHeight="1">
      <c r="A26" s="7"/>
      <c r="B26" s="8" t="s">
        <v>49</v>
      </c>
      <c r="C26" s="7"/>
      <c r="D26" s="22"/>
      <c r="E26" s="22"/>
      <c r="F26" s="22"/>
    </row>
    <row r="27" spans="1:6" s="10" customFormat="1" ht="27" customHeight="1">
      <c r="A27" s="7"/>
      <c r="B27" s="8" t="s">
        <v>50</v>
      </c>
      <c r="C27" s="7"/>
      <c r="D27" s="22">
        <v>5626.2</v>
      </c>
      <c r="E27" s="22">
        <v>5712.1</v>
      </c>
      <c r="F27" s="22">
        <v>6078.75</v>
      </c>
    </row>
    <row r="28" spans="1:6" s="10" customFormat="1" ht="27" customHeight="1">
      <c r="A28" s="7"/>
      <c r="B28" s="8" t="s">
        <v>51</v>
      </c>
      <c r="C28" s="7"/>
      <c r="D28" s="22">
        <v>1602.3</v>
      </c>
      <c r="E28" s="22">
        <v>1921.3</v>
      </c>
      <c r="F28" s="22">
        <v>2044.62</v>
      </c>
    </row>
    <row r="29" spans="1:6" s="10" customFormat="1" ht="27" customHeight="1">
      <c r="A29" s="7"/>
      <c r="B29" s="8" t="s">
        <v>52</v>
      </c>
      <c r="C29" s="7"/>
      <c r="D29" s="22">
        <v>847.8</v>
      </c>
      <c r="E29" s="22">
        <v>841.8</v>
      </c>
      <c r="F29" s="22">
        <v>895.83</v>
      </c>
    </row>
    <row r="30" spans="1:11" s="10" customFormat="1" ht="85.5" customHeight="1">
      <c r="A30" s="7" t="s">
        <v>53</v>
      </c>
      <c r="B30" s="8" t="s">
        <v>54</v>
      </c>
      <c r="C30" s="7" t="s">
        <v>11</v>
      </c>
      <c r="D30" s="22">
        <v>6209.86</v>
      </c>
      <c r="E30" s="22">
        <v>6311.43</v>
      </c>
      <c r="F30" s="22">
        <v>7211.09</v>
      </c>
      <c r="K30" s="10">
        <f>F25+F30</f>
        <v>19250.29</v>
      </c>
    </row>
    <row r="31" spans="1:6" s="10" customFormat="1" ht="60.75" customHeight="1">
      <c r="A31" s="7" t="s">
        <v>55</v>
      </c>
      <c r="B31" s="8" t="s">
        <v>56</v>
      </c>
      <c r="C31" s="7" t="s">
        <v>11</v>
      </c>
      <c r="D31" s="22">
        <v>2523.86</v>
      </c>
      <c r="E31" s="22">
        <v>1178.76</v>
      </c>
      <c r="F31" s="22">
        <v>-2523.86</v>
      </c>
    </row>
    <row r="32" spans="1:6" s="10" customFormat="1" ht="43.5" customHeight="1">
      <c r="A32" s="7" t="s">
        <v>57</v>
      </c>
      <c r="B32" s="8" t="s">
        <v>58</v>
      </c>
      <c r="C32" s="7" t="s">
        <v>11</v>
      </c>
      <c r="D32" s="22"/>
      <c r="E32" s="22"/>
      <c r="F32" s="22"/>
    </row>
    <row r="33" spans="1:6" s="10" customFormat="1" ht="81" customHeight="1">
      <c r="A33" s="7" t="s">
        <v>59</v>
      </c>
      <c r="B33" s="8" t="s">
        <v>60</v>
      </c>
      <c r="C33" s="7"/>
      <c r="D33" s="27" t="s">
        <v>86</v>
      </c>
      <c r="E33" s="27" t="s">
        <v>86</v>
      </c>
      <c r="F33" s="27" t="s">
        <v>86</v>
      </c>
    </row>
    <row r="34" spans="1:6" s="10" customFormat="1" ht="27" customHeight="1">
      <c r="A34" s="7"/>
      <c r="B34" s="14" t="s">
        <v>61</v>
      </c>
      <c r="C34" s="7"/>
      <c r="D34" s="22"/>
      <c r="E34" s="22"/>
      <c r="F34" s="22"/>
    </row>
    <row r="35" spans="1:6" s="10" customFormat="1" ht="30.75" customHeight="1">
      <c r="A35" s="7"/>
      <c r="B35" s="8" t="s">
        <v>62</v>
      </c>
      <c r="C35" s="7" t="s">
        <v>63</v>
      </c>
      <c r="D35" s="22">
        <v>736.95</v>
      </c>
      <c r="E35" s="22">
        <v>717.51</v>
      </c>
      <c r="F35" s="22">
        <v>746.47</v>
      </c>
    </row>
    <row r="36" spans="1:6" s="10" customFormat="1" ht="33.75">
      <c r="A36" s="7"/>
      <c r="B36" s="8" t="s">
        <v>64</v>
      </c>
      <c r="C36" s="7" t="s">
        <v>65</v>
      </c>
      <c r="D36" s="22"/>
      <c r="E36" s="22"/>
      <c r="F36" s="22"/>
    </row>
    <row r="37" spans="1:6" s="10" customFormat="1" ht="72.75" customHeight="1">
      <c r="A37" s="7" t="s">
        <v>66</v>
      </c>
      <c r="B37" s="8" t="s">
        <v>67</v>
      </c>
      <c r="C37" s="7"/>
      <c r="D37" s="22"/>
      <c r="E37" s="22"/>
      <c r="F37" s="22"/>
    </row>
    <row r="38" spans="1:6" s="10" customFormat="1" ht="41.25" customHeight="1">
      <c r="A38" s="7" t="s">
        <v>68</v>
      </c>
      <c r="B38" s="8" t="s">
        <v>69</v>
      </c>
      <c r="C38" s="7" t="s">
        <v>70</v>
      </c>
      <c r="D38" s="22">
        <v>22</v>
      </c>
      <c r="E38" s="22">
        <v>23</v>
      </c>
      <c r="F38" s="22">
        <v>26</v>
      </c>
    </row>
    <row r="39" spans="1:6" s="10" customFormat="1" ht="46.5">
      <c r="A39" s="7" t="s">
        <v>71</v>
      </c>
      <c r="B39" s="8" t="s">
        <v>72</v>
      </c>
      <c r="C39" s="7" t="s">
        <v>73</v>
      </c>
      <c r="D39" s="28">
        <f>D27/12/D38</f>
        <v>21.311363636363634</v>
      </c>
      <c r="E39" s="28">
        <f>E27/12/E38</f>
        <v>20.696014492753626</v>
      </c>
      <c r="F39" s="28">
        <f>F27/12/F38</f>
        <v>19.483173076923077</v>
      </c>
    </row>
    <row r="40" spans="1:6" s="10" customFormat="1" ht="59.25" customHeight="1">
      <c r="A40" s="15" t="s">
        <v>74</v>
      </c>
      <c r="B40" s="16" t="s">
        <v>75</v>
      </c>
      <c r="C40" s="15"/>
      <c r="D40" s="23" t="s">
        <v>82</v>
      </c>
      <c r="E40" s="23" t="s">
        <v>82</v>
      </c>
      <c r="F40" s="23" t="s">
        <v>82</v>
      </c>
    </row>
    <row r="41" spans="1:6" s="10" customFormat="1" ht="27" customHeight="1">
      <c r="A41" s="15"/>
      <c r="B41" s="17" t="s">
        <v>61</v>
      </c>
      <c r="C41" s="15"/>
      <c r="D41" s="23"/>
      <c r="E41" s="23"/>
      <c r="F41" s="23"/>
    </row>
    <row r="42" spans="1:6" s="10" customFormat="1" ht="69.75" customHeight="1">
      <c r="A42" s="15"/>
      <c r="B42" s="16" t="s">
        <v>76</v>
      </c>
      <c r="C42" s="15" t="s">
        <v>11</v>
      </c>
      <c r="D42" s="23">
        <v>40</v>
      </c>
      <c r="E42" s="23">
        <v>40</v>
      </c>
      <c r="F42" s="23">
        <v>40</v>
      </c>
    </row>
    <row r="43" spans="1:6" s="10" customFormat="1" ht="68.25" customHeight="1">
      <c r="A43" s="18"/>
      <c r="B43" s="19" t="s">
        <v>77</v>
      </c>
      <c r="C43" s="18" t="s">
        <v>11</v>
      </c>
      <c r="D43" s="29">
        <v>-8087</v>
      </c>
      <c r="E43" s="29"/>
      <c r="F43" s="29"/>
    </row>
    <row r="44" s="21" customFormat="1" ht="19.5" customHeight="1">
      <c r="A44" s="20" t="s">
        <v>78</v>
      </c>
    </row>
    <row r="45" s="21" customFormat="1" ht="15">
      <c r="A45" s="20" t="s">
        <v>79</v>
      </c>
    </row>
    <row r="46" s="21" customFormat="1" ht="15">
      <c r="A46" s="20" t="s">
        <v>80</v>
      </c>
    </row>
    <row r="47" s="21" customFormat="1" ht="15">
      <c r="A47" s="20" t="s">
        <v>81</v>
      </c>
    </row>
  </sheetData>
  <sheetProtection/>
  <mergeCells count="2"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selection activeCell="B14" sqref="B14"/>
    </sheetView>
  </sheetViews>
  <sheetFormatPr defaultColWidth="9.125" defaultRowHeight="12.75"/>
  <cols>
    <col min="1" max="1" width="6.50390625" style="1" customWidth="1"/>
    <col min="2" max="2" width="31.00390625" style="1" customWidth="1"/>
    <col min="3" max="3" width="12.375" style="1" customWidth="1"/>
    <col min="4" max="5" width="27.50390625" style="1" customWidth="1"/>
    <col min="6" max="6" width="27.125" style="1" customWidth="1"/>
    <col min="7" max="16384" width="9.125" style="1" customWidth="1"/>
  </cols>
  <sheetData>
    <row r="1" ht="54" customHeight="1">
      <c r="F1" s="2" t="s">
        <v>0</v>
      </c>
    </row>
    <row r="3" spans="1:6" ht="17.25">
      <c r="A3" s="44" t="s">
        <v>88</v>
      </c>
      <c r="B3" s="44"/>
      <c r="C3" s="44"/>
      <c r="D3" s="44"/>
      <c r="E3" s="44"/>
      <c r="F3" s="44"/>
    </row>
    <row r="4" spans="1:6" ht="31.5" customHeight="1">
      <c r="A4" s="43" t="s">
        <v>87</v>
      </c>
      <c r="B4" s="43"/>
      <c r="C4" s="43"/>
      <c r="D4" s="43"/>
      <c r="E4" s="43"/>
      <c r="F4" s="43"/>
    </row>
    <row r="7" spans="1:6" s="6" customFormat="1" ht="46.5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5" t="s">
        <v>6</v>
      </c>
    </row>
    <row r="8" spans="1:6" s="10" customFormat="1" ht="42" customHeight="1">
      <c r="A8" s="7" t="s">
        <v>7</v>
      </c>
      <c r="B8" s="8" t="s">
        <v>8</v>
      </c>
      <c r="C8" s="7"/>
      <c r="D8" s="9"/>
      <c r="E8" s="9"/>
      <c r="F8" s="9"/>
    </row>
    <row r="9" spans="1:6" s="10" customFormat="1" ht="28.5" customHeight="1">
      <c r="A9" s="7" t="s">
        <v>9</v>
      </c>
      <c r="B9" s="8" t="s">
        <v>10</v>
      </c>
      <c r="C9" s="7" t="s">
        <v>11</v>
      </c>
      <c r="D9" s="22">
        <v>17040</v>
      </c>
      <c r="E9" s="22">
        <v>13584.56</v>
      </c>
      <c r="F9" s="22">
        <v>32051.16</v>
      </c>
    </row>
    <row r="10" spans="1:6" s="10" customFormat="1" ht="28.5" customHeight="1">
      <c r="A10" s="7" t="s">
        <v>12</v>
      </c>
      <c r="B10" s="8" t="s">
        <v>13</v>
      </c>
      <c r="C10" s="7" t="s">
        <v>11</v>
      </c>
      <c r="D10" s="22">
        <v>-2826</v>
      </c>
      <c r="E10" s="22">
        <v>-2828.1</v>
      </c>
      <c r="F10" s="22">
        <v>2957.88</v>
      </c>
    </row>
    <row r="11" spans="1:6" s="10" customFormat="1" ht="59.25" customHeight="1">
      <c r="A11" s="7" t="s">
        <v>14</v>
      </c>
      <c r="B11" s="8" t="s">
        <v>15</v>
      </c>
      <c r="C11" s="7" t="s">
        <v>11</v>
      </c>
      <c r="D11" s="22"/>
      <c r="E11" s="22"/>
      <c r="F11" s="22"/>
    </row>
    <row r="12" spans="1:6" s="10" customFormat="1" ht="27.75" customHeight="1">
      <c r="A12" s="7" t="s">
        <v>16</v>
      </c>
      <c r="B12" s="8" t="s">
        <v>17</v>
      </c>
      <c r="C12" s="7" t="s">
        <v>11</v>
      </c>
      <c r="D12" s="22">
        <v>-4668</v>
      </c>
      <c r="E12" s="22">
        <v>-3643.13</v>
      </c>
      <c r="F12" s="22">
        <v>1125.13</v>
      </c>
    </row>
    <row r="13" spans="1:6" s="10" customFormat="1" ht="41.25" customHeight="1">
      <c r="A13" s="7" t="s">
        <v>18</v>
      </c>
      <c r="B13" s="8" t="s">
        <v>19</v>
      </c>
      <c r="C13" s="7"/>
      <c r="D13" s="22"/>
      <c r="E13" s="22"/>
      <c r="F13" s="22"/>
    </row>
    <row r="14" spans="1:6" s="10" customFormat="1" ht="93">
      <c r="A14" s="7" t="s">
        <v>20</v>
      </c>
      <c r="B14" s="8" t="s">
        <v>21</v>
      </c>
      <c r="C14" s="7" t="s">
        <v>22</v>
      </c>
      <c r="D14" s="26">
        <f>D10/D9*100</f>
        <v>-16.58450704225352</v>
      </c>
      <c r="E14" s="26">
        <f>E10/E9*100</f>
        <v>-20.818488048195892</v>
      </c>
      <c r="F14" s="26">
        <f>F10/F9*100</f>
        <v>9.228620742587788</v>
      </c>
    </row>
    <row r="15" spans="1:6" s="10" customFormat="1" ht="58.5" customHeight="1">
      <c r="A15" s="7" t="s">
        <v>23</v>
      </c>
      <c r="B15" s="8" t="s">
        <v>24</v>
      </c>
      <c r="C15" s="7"/>
      <c r="D15" s="22"/>
      <c r="E15" s="22"/>
      <c r="F15" s="22"/>
    </row>
    <row r="16" spans="1:6" s="10" customFormat="1" ht="60.75" customHeight="1">
      <c r="A16" s="7" t="s">
        <v>25</v>
      </c>
      <c r="B16" s="8" t="s">
        <v>26</v>
      </c>
      <c r="C16" s="7" t="s">
        <v>27</v>
      </c>
      <c r="D16" s="22"/>
      <c r="E16" s="22"/>
      <c r="F16" s="22"/>
    </row>
    <row r="17" spans="1:6" s="10" customFormat="1" ht="39.75" customHeight="1">
      <c r="A17" s="7" t="s">
        <v>28</v>
      </c>
      <c r="B17" s="8" t="s">
        <v>29</v>
      </c>
      <c r="C17" s="7" t="s">
        <v>30</v>
      </c>
      <c r="D17" s="22"/>
      <c r="E17" s="22"/>
      <c r="F17" s="22"/>
    </row>
    <row r="18" spans="1:6" s="13" customFormat="1" ht="24.75" customHeight="1">
      <c r="A18" s="11" t="s">
        <v>31</v>
      </c>
      <c r="B18" s="12" t="s">
        <v>32</v>
      </c>
      <c r="C18" s="11" t="s">
        <v>27</v>
      </c>
      <c r="D18" s="24">
        <v>4.894</v>
      </c>
      <c r="E18" s="24">
        <v>5.6348</v>
      </c>
      <c r="F18" s="24">
        <v>4.9961</v>
      </c>
    </row>
    <row r="19" spans="1:6" s="10" customFormat="1" ht="60" customHeight="1">
      <c r="A19" s="7" t="s">
        <v>33</v>
      </c>
      <c r="B19" s="8" t="s">
        <v>34</v>
      </c>
      <c r="C19" s="7" t="s">
        <v>35</v>
      </c>
      <c r="D19" s="25">
        <v>29293.4</v>
      </c>
      <c r="E19" s="25">
        <v>29833</v>
      </c>
      <c r="F19" s="25">
        <v>29293</v>
      </c>
    </row>
    <row r="20" spans="1:6" s="10" customFormat="1" ht="76.5" customHeight="1">
      <c r="A20" s="7" t="s">
        <v>36</v>
      </c>
      <c r="B20" s="8" t="s">
        <v>37</v>
      </c>
      <c r="C20" s="7" t="s">
        <v>38</v>
      </c>
      <c r="D20" s="22"/>
      <c r="E20" s="22"/>
      <c r="F20" s="22"/>
    </row>
    <row r="21" spans="1:6" s="10" customFormat="1" ht="93" customHeight="1">
      <c r="A21" s="7" t="s">
        <v>39</v>
      </c>
      <c r="B21" s="8" t="s">
        <v>40</v>
      </c>
      <c r="C21" s="7" t="s">
        <v>22</v>
      </c>
      <c r="D21" s="22">
        <v>2.87</v>
      </c>
      <c r="E21" s="22">
        <v>3.637</v>
      </c>
      <c r="F21" s="22">
        <v>3.63</v>
      </c>
    </row>
    <row r="22" spans="1:6" s="10" customFormat="1" ht="104.25" customHeight="1">
      <c r="A22" s="7" t="s">
        <v>41</v>
      </c>
      <c r="B22" s="8" t="s">
        <v>42</v>
      </c>
      <c r="C22" s="7"/>
      <c r="D22" s="27" t="s">
        <v>84</v>
      </c>
      <c r="E22" s="27" t="s">
        <v>85</v>
      </c>
      <c r="F22" s="27" t="s">
        <v>85</v>
      </c>
    </row>
    <row r="23" spans="1:6" s="10" customFormat="1" ht="90" customHeight="1">
      <c r="A23" s="7" t="s">
        <v>43</v>
      </c>
      <c r="B23" s="8" t="s">
        <v>44</v>
      </c>
      <c r="C23" s="7" t="s">
        <v>30</v>
      </c>
      <c r="D23" s="22"/>
      <c r="E23" s="22"/>
      <c r="F23" s="22"/>
    </row>
    <row r="24" spans="1:6" s="10" customFormat="1" ht="72" customHeight="1">
      <c r="A24" s="7" t="s">
        <v>45</v>
      </c>
      <c r="B24" s="8" t="s">
        <v>46</v>
      </c>
      <c r="C24" s="7"/>
      <c r="D24" s="22"/>
      <c r="E24" s="22"/>
      <c r="F24" s="22"/>
    </row>
    <row r="25" spans="1:6" s="10" customFormat="1" ht="90" customHeight="1">
      <c r="A25" s="7" t="s">
        <v>47</v>
      </c>
      <c r="B25" s="8" t="s">
        <v>48</v>
      </c>
      <c r="C25" s="7" t="s">
        <v>11</v>
      </c>
      <c r="D25" s="22">
        <v>12518.64</v>
      </c>
      <c r="E25" s="22">
        <v>9663.27</v>
      </c>
      <c r="F25" s="22">
        <v>20713.41</v>
      </c>
    </row>
    <row r="26" spans="1:6" s="10" customFormat="1" ht="27" customHeight="1">
      <c r="A26" s="7"/>
      <c r="B26" s="8" t="s">
        <v>49</v>
      </c>
      <c r="C26" s="7"/>
      <c r="D26" s="22"/>
      <c r="E26" s="22"/>
      <c r="F26" s="22"/>
    </row>
    <row r="27" spans="1:6" s="10" customFormat="1" ht="27" customHeight="1">
      <c r="A27" s="7"/>
      <c r="B27" s="8" t="s">
        <v>50</v>
      </c>
      <c r="C27" s="7"/>
      <c r="D27" s="22">
        <v>6593.9</v>
      </c>
      <c r="E27" s="22">
        <v>5438.93</v>
      </c>
      <c r="F27" s="22">
        <v>11750.14</v>
      </c>
    </row>
    <row r="28" spans="1:6" s="10" customFormat="1" ht="27" customHeight="1">
      <c r="A28" s="7"/>
      <c r="B28" s="8" t="s">
        <v>51</v>
      </c>
      <c r="C28" s="7"/>
      <c r="D28" s="22">
        <v>1760.9</v>
      </c>
      <c r="E28" s="22">
        <v>1829.4</v>
      </c>
      <c r="F28" s="22">
        <v>3388.25</v>
      </c>
    </row>
    <row r="29" spans="1:6" s="10" customFormat="1" ht="27" customHeight="1">
      <c r="A29" s="7"/>
      <c r="B29" s="8" t="s">
        <v>52</v>
      </c>
      <c r="C29" s="7"/>
      <c r="D29" s="22">
        <v>1352.8</v>
      </c>
      <c r="E29" s="22">
        <v>801.52</v>
      </c>
      <c r="F29" s="22">
        <v>1381.05</v>
      </c>
    </row>
    <row r="30" spans="1:11" s="10" customFormat="1" ht="85.5" customHeight="1">
      <c r="A30" s="7" t="s">
        <v>53</v>
      </c>
      <c r="B30" s="8" t="s">
        <v>54</v>
      </c>
      <c r="C30" s="7" t="s">
        <v>11</v>
      </c>
      <c r="D30" s="22">
        <v>7310.79</v>
      </c>
      <c r="E30" s="22">
        <v>6749.42</v>
      </c>
      <c r="F30" s="22">
        <v>10158.98</v>
      </c>
      <c r="K30" s="10">
        <f>F25+F30</f>
        <v>30872.39</v>
      </c>
    </row>
    <row r="31" spans="1:6" s="10" customFormat="1" ht="60.75" customHeight="1">
      <c r="A31" s="7" t="s">
        <v>55</v>
      </c>
      <c r="B31" s="8" t="s">
        <v>56</v>
      </c>
      <c r="C31" s="7" t="s">
        <v>11</v>
      </c>
      <c r="D31" s="22" t="s">
        <v>83</v>
      </c>
      <c r="E31" s="22">
        <v>-4497.81</v>
      </c>
      <c r="F31" s="22">
        <v>1178.76</v>
      </c>
    </row>
    <row r="32" spans="1:6" s="10" customFormat="1" ht="43.5" customHeight="1">
      <c r="A32" s="7" t="s">
        <v>57</v>
      </c>
      <c r="B32" s="8" t="s">
        <v>58</v>
      </c>
      <c r="C32" s="7" t="s">
        <v>11</v>
      </c>
      <c r="D32" s="22"/>
      <c r="E32" s="22"/>
      <c r="F32" s="22"/>
    </row>
    <row r="33" spans="1:6" s="10" customFormat="1" ht="81" customHeight="1">
      <c r="A33" s="7" t="s">
        <v>59</v>
      </c>
      <c r="B33" s="8" t="s">
        <v>60</v>
      </c>
      <c r="C33" s="7"/>
      <c r="D33" s="27" t="s">
        <v>86</v>
      </c>
      <c r="E33" s="27" t="s">
        <v>86</v>
      </c>
      <c r="F33" s="27" t="s">
        <v>86</v>
      </c>
    </row>
    <row r="34" spans="1:6" s="10" customFormat="1" ht="27" customHeight="1">
      <c r="A34" s="7"/>
      <c r="B34" s="14" t="s">
        <v>61</v>
      </c>
      <c r="C34" s="7"/>
      <c r="D34" s="22"/>
      <c r="E34" s="22"/>
      <c r="F34" s="22"/>
    </row>
    <row r="35" spans="1:6" s="10" customFormat="1" ht="30.75" customHeight="1">
      <c r="A35" s="7"/>
      <c r="B35" s="8" t="s">
        <v>62</v>
      </c>
      <c r="C35" s="7" t="s">
        <v>63</v>
      </c>
      <c r="D35" s="22">
        <v>709.72</v>
      </c>
      <c r="E35" s="22">
        <v>695.66</v>
      </c>
      <c r="F35" s="22">
        <v>736.17</v>
      </c>
    </row>
    <row r="36" spans="1:6" s="10" customFormat="1" ht="33.75">
      <c r="A36" s="7"/>
      <c r="B36" s="8" t="s">
        <v>64</v>
      </c>
      <c r="C36" s="7" t="s">
        <v>65</v>
      </c>
      <c r="D36" s="22"/>
      <c r="E36" s="22"/>
      <c r="F36" s="22"/>
    </row>
    <row r="37" spans="1:6" s="10" customFormat="1" ht="72.75" customHeight="1">
      <c r="A37" s="7" t="s">
        <v>66</v>
      </c>
      <c r="B37" s="8" t="s">
        <v>67</v>
      </c>
      <c r="C37" s="7"/>
      <c r="D37" s="22"/>
      <c r="E37" s="22"/>
      <c r="F37" s="22"/>
    </row>
    <row r="38" spans="1:6" s="10" customFormat="1" ht="41.25" customHeight="1">
      <c r="A38" s="7" t="s">
        <v>68</v>
      </c>
      <c r="B38" s="8" t="s">
        <v>69</v>
      </c>
      <c r="C38" s="7" t="s">
        <v>70</v>
      </c>
      <c r="D38" s="22">
        <v>25</v>
      </c>
      <c r="E38" s="22">
        <v>23</v>
      </c>
      <c r="F38" s="22">
        <v>26</v>
      </c>
    </row>
    <row r="39" spans="1:6" s="10" customFormat="1" ht="46.5">
      <c r="A39" s="7" t="s">
        <v>71</v>
      </c>
      <c r="B39" s="8" t="s">
        <v>72</v>
      </c>
      <c r="C39" s="7" t="s">
        <v>73</v>
      </c>
      <c r="D39" s="28">
        <f>D27/12/D38</f>
        <v>21.979666666666667</v>
      </c>
      <c r="E39" s="28">
        <f>E27/12/E38</f>
        <v>19.70626811594203</v>
      </c>
      <c r="F39" s="28">
        <f>F27/12/F38</f>
        <v>37.66070512820512</v>
      </c>
    </row>
    <row r="40" spans="1:6" s="10" customFormat="1" ht="59.25" customHeight="1">
      <c r="A40" s="15" t="s">
        <v>74</v>
      </c>
      <c r="B40" s="16" t="s">
        <v>75</v>
      </c>
      <c r="C40" s="15"/>
      <c r="D40" s="23" t="s">
        <v>82</v>
      </c>
      <c r="E40" s="23" t="s">
        <v>82</v>
      </c>
      <c r="F40" s="23" t="s">
        <v>82</v>
      </c>
    </row>
    <row r="41" spans="1:6" s="10" customFormat="1" ht="27" customHeight="1">
      <c r="A41" s="15"/>
      <c r="B41" s="17" t="s">
        <v>61</v>
      </c>
      <c r="C41" s="15"/>
      <c r="D41" s="23"/>
      <c r="E41" s="23"/>
      <c r="F41" s="23"/>
    </row>
    <row r="42" spans="1:6" s="10" customFormat="1" ht="69.75" customHeight="1">
      <c r="A42" s="15"/>
      <c r="B42" s="16" t="s">
        <v>76</v>
      </c>
      <c r="C42" s="15" t="s">
        <v>11</v>
      </c>
      <c r="D42" s="23">
        <v>40</v>
      </c>
      <c r="E42" s="23">
        <v>40</v>
      </c>
      <c r="F42" s="23">
        <v>40</v>
      </c>
    </row>
    <row r="43" spans="1:6" s="10" customFormat="1" ht="68.25" customHeight="1">
      <c r="A43" s="18"/>
      <c r="B43" s="19" t="s">
        <v>77</v>
      </c>
      <c r="C43" s="18" t="s">
        <v>11</v>
      </c>
      <c r="D43" s="29">
        <v>-16430</v>
      </c>
      <c r="E43" s="29"/>
      <c r="F43" s="29"/>
    </row>
    <row r="44" s="21" customFormat="1" ht="19.5" customHeight="1">
      <c r="A44" s="20" t="s">
        <v>78</v>
      </c>
    </row>
    <row r="45" s="21" customFormat="1" ht="15">
      <c r="A45" s="20" t="s">
        <v>79</v>
      </c>
    </row>
    <row r="46" s="21" customFormat="1" ht="15">
      <c r="A46" s="20" t="s">
        <v>80</v>
      </c>
    </row>
    <row r="47" s="21" customFormat="1" ht="15">
      <c r="A47" s="20" t="s">
        <v>81</v>
      </c>
    </row>
  </sheetData>
  <sheetProtection selectLockedCells="1" selectUnlockedCells="1"/>
  <mergeCells count="2">
    <mergeCell ref="A4:F4"/>
    <mergeCell ref="A3:F3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2015-04-16T09:33:19Z</cp:lastPrinted>
  <dcterms:modified xsi:type="dcterms:W3CDTF">2023-01-22T16:02:42Z</dcterms:modified>
  <cp:category/>
  <cp:version/>
  <cp:contentType/>
  <cp:contentStatus/>
</cp:coreProperties>
</file>